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omments2.xml" ContentType="application/vnd.openxmlformats-officedocument.spreadsheetml.comments+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80" yWindow="285" windowWidth="14190" windowHeight="5400" tabRatio="952"/>
  </bookViews>
  <sheets>
    <sheet name="Introduktion" sheetId="38" r:id="rId1"/>
    <sheet name="Inputark" sheetId="44" r:id="rId2"/>
    <sheet name="Oversigt" sheetId="1" r:id="rId3"/>
    <sheet name="Definition" sheetId="4" r:id="rId4"/>
    <sheet name="Bemærkninger" sheetId="43" r:id="rId5"/>
    <sheet name="1. Samfundsmæssig konsekvens" sheetId="28" r:id="rId6"/>
    <sheet name="1B" sheetId="29" state="hidden" r:id="rId7"/>
    <sheet name="2. Compliance" sheetId="41" r:id="rId8"/>
    <sheet name="2B" sheetId="42" state="hidden" r:id="rId9"/>
    <sheet name="3. Org. , roller og ansvar" sheetId="7" r:id="rId10"/>
    <sheet name="3B" sheetId="8" state="hidden" r:id="rId11"/>
    <sheet name="4. Vurdering, varsling og mob." sheetId="9" r:id="rId12"/>
    <sheet name="4B" sheetId="19" state="hidden" r:id="rId13"/>
    <sheet name="5. Kommunikation" sheetId="11" r:id="rId14"/>
    <sheet name="5B" sheetId="21" state="hidden" r:id="rId15"/>
    <sheet name="6. Styring af leverandør" sheetId="12" r:id="rId16"/>
    <sheet name="6B" sheetId="22" state="hidden" r:id="rId17"/>
    <sheet name="7. Beredskabsproces" sheetId="16" r:id="rId18"/>
    <sheet name="7B" sheetId="26" state="hidden" r:id="rId19"/>
    <sheet name="8. Forankring, vedl. og test" sheetId="32" r:id="rId20"/>
    <sheet name="8B" sheetId="33" state="hidden" r:id="rId21"/>
  </sheets>
  <definedNames>
    <definedName name="_xlnm._FilterDatabase" localSheetId="2" hidden="1">Oversigt!$A$2:$E$10</definedName>
    <definedName name="ValidImportance">Definition!#REF!</definedName>
    <definedName name="ValidMaturityLevel">Definition!$A$6:$A$10</definedName>
    <definedName name="ValidScore">Definition!$A$4:$A$10</definedName>
  </definedNames>
  <calcPr calcId="145621"/>
</workbook>
</file>

<file path=xl/calcChain.xml><?xml version="1.0" encoding="utf-8"?>
<calcChain xmlns="http://schemas.openxmlformats.org/spreadsheetml/2006/main">
  <c r="A2" i="12" l="1"/>
  <c r="A2" i="9"/>
  <c r="E10" i="1" l="1"/>
  <c r="A2" i="32" l="1"/>
  <c r="A2" i="16"/>
  <c r="A2" i="11"/>
  <c r="B9" i="7"/>
  <c r="B12" i="41"/>
  <c r="A2" i="28"/>
  <c r="H19" i="43" l="1"/>
  <c r="H20" i="43"/>
  <c r="H21" i="43"/>
  <c r="H22" i="43"/>
  <c r="H23" i="43"/>
  <c r="H24" i="43"/>
  <c r="H25" i="43"/>
  <c r="H26" i="43"/>
  <c r="H27" i="43"/>
  <c r="H18" i="43"/>
  <c r="G29" i="43"/>
  <c r="G28" i="43"/>
  <c r="G27" i="43"/>
  <c r="G26" i="43"/>
  <c r="G25" i="43"/>
  <c r="G24" i="43"/>
  <c r="G23" i="43"/>
  <c r="G22" i="43"/>
  <c r="G21" i="43"/>
  <c r="G20" i="43"/>
  <c r="G19" i="43"/>
  <c r="G18" i="43"/>
  <c r="F19" i="43"/>
  <c r="F20" i="43"/>
  <c r="F21" i="43"/>
  <c r="F22" i="43"/>
  <c r="F23" i="43"/>
  <c r="F24" i="43"/>
  <c r="F25" i="43"/>
  <c r="F26" i="43"/>
  <c r="F27" i="43"/>
  <c r="F18" i="43"/>
  <c r="E19" i="43"/>
  <c r="E20" i="43"/>
  <c r="E21" i="43"/>
  <c r="E22" i="43"/>
  <c r="E23" i="43"/>
  <c r="E24" i="43"/>
  <c r="E25" i="43"/>
  <c r="E26" i="43"/>
  <c r="E27" i="43"/>
  <c r="E18" i="43"/>
  <c r="D19" i="43"/>
  <c r="D20" i="43"/>
  <c r="D21" i="43"/>
  <c r="D22" i="43"/>
  <c r="D23" i="43"/>
  <c r="D24" i="43"/>
  <c r="D25" i="43"/>
  <c r="D26" i="43"/>
  <c r="D27" i="43"/>
  <c r="D18" i="43"/>
  <c r="C19" i="43"/>
  <c r="C20" i="43"/>
  <c r="C21" i="43"/>
  <c r="C22" i="43"/>
  <c r="C23" i="43"/>
  <c r="C24" i="43"/>
  <c r="C25" i="43"/>
  <c r="C26" i="43"/>
  <c r="C27" i="43"/>
  <c r="C18" i="43"/>
  <c r="B19" i="43"/>
  <c r="B20" i="43"/>
  <c r="B21" i="43"/>
  <c r="B22" i="43"/>
  <c r="B23" i="43"/>
  <c r="B24" i="43"/>
  <c r="B25" i="43"/>
  <c r="B26" i="43"/>
  <c r="B27" i="43"/>
  <c r="B18" i="43"/>
  <c r="C4" i="32" l="1"/>
  <c r="C4" i="16"/>
  <c r="C4" i="12"/>
  <c r="C4" i="11"/>
  <c r="C4" i="9"/>
  <c r="C4" i="7"/>
  <c r="C4" i="41"/>
  <c r="C4" i="28"/>
  <c r="A4" i="43"/>
  <c r="B4" i="43"/>
  <c r="C4" i="43"/>
  <c r="D4" i="43"/>
  <c r="E4" i="43"/>
  <c r="F4" i="43"/>
  <c r="G4" i="43"/>
  <c r="H4" i="43"/>
  <c r="A15" i="43"/>
  <c r="A14" i="43"/>
  <c r="A13" i="43"/>
  <c r="A12" i="43"/>
  <c r="A11" i="43"/>
  <c r="A10" i="43"/>
  <c r="A9" i="43"/>
  <c r="A8" i="43"/>
  <c r="A7" i="43"/>
  <c r="A6" i="43"/>
  <c r="A5" i="43"/>
  <c r="A3" i="43"/>
  <c r="A19" i="43"/>
  <c r="A20" i="43"/>
  <c r="A21" i="43"/>
  <c r="A22" i="43"/>
  <c r="A23" i="43"/>
  <c r="O5" i="43"/>
  <c r="I3" i="43" l="1"/>
  <c r="N5" i="43"/>
  <c r="M5" i="43"/>
  <c r="P5" i="43"/>
  <c r="A69" i="1"/>
  <c r="D11" i="43"/>
  <c r="D12" i="43"/>
  <c r="D13" i="43"/>
  <c r="D14" i="43"/>
  <c r="D15" i="43"/>
  <c r="L5" i="43"/>
  <c r="K5" i="43"/>
  <c r="J5" i="43"/>
  <c r="A18" i="43"/>
  <c r="I5" i="43" s="1"/>
  <c r="H5" i="43"/>
  <c r="H6" i="43"/>
  <c r="H7" i="43"/>
  <c r="H8" i="43"/>
  <c r="H9" i="43"/>
  <c r="H10" i="43"/>
  <c r="H11" i="43"/>
  <c r="H12" i="43"/>
  <c r="H13" i="43"/>
  <c r="H14" i="43"/>
  <c r="H15" i="43"/>
  <c r="H3" i="43"/>
  <c r="G5" i="43"/>
  <c r="G6" i="43"/>
  <c r="G7" i="43"/>
  <c r="G8" i="43"/>
  <c r="G9" i="43"/>
  <c r="G10" i="43"/>
  <c r="G11" i="43"/>
  <c r="G12" i="43"/>
  <c r="G13" i="43"/>
  <c r="G14" i="43"/>
  <c r="G15" i="43"/>
  <c r="G3" i="43"/>
  <c r="F5" i="43"/>
  <c r="F6" i="43"/>
  <c r="F7" i="43"/>
  <c r="F8" i="43"/>
  <c r="F9" i="43"/>
  <c r="F10" i="43"/>
  <c r="F11" i="43"/>
  <c r="F12" i="43"/>
  <c r="F13" i="43"/>
  <c r="F14" i="43"/>
  <c r="F15" i="43"/>
  <c r="F3" i="43"/>
  <c r="E5" i="43"/>
  <c r="E6" i="43"/>
  <c r="E7" i="43"/>
  <c r="E8" i="43"/>
  <c r="E9" i="43"/>
  <c r="E10" i="43"/>
  <c r="E11" i="43"/>
  <c r="E12" i="43"/>
  <c r="E13" i="43"/>
  <c r="E14" i="43"/>
  <c r="E15" i="43"/>
  <c r="E3" i="43"/>
  <c r="D5" i="43"/>
  <c r="D6" i="43"/>
  <c r="D7" i="43"/>
  <c r="D8" i="43"/>
  <c r="D9" i="43"/>
  <c r="D10" i="43"/>
  <c r="D3" i="43"/>
  <c r="C5" i="43"/>
  <c r="C6" i="43"/>
  <c r="C7" i="43"/>
  <c r="C8" i="43"/>
  <c r="C9" i="43"/>
  <c r="C10" i="43"/>
  <c r="C11" i="43"/>
  <c r="C12" i="43"/>
  <c r="C13" i="43"/>
  <c r="C14" i="43"/>
  <c r="C15" i="43"/>
  <c r="C3" i="43"/>
  <c r="B5" i="43"/>
  <c r="B6" i="43"/>
  <c r="B7" i="43"/>
  <c r="B8" i="43"/>
  <c r="B9" i="43"/>
  <c r="B10" i="43"/>
  <c r="B11" i="43"/>
  <c r="B12" i="43"/>
  <c r="B13" i="43"/>
  <c r="B14" i="43"/>
  <c r="B15" i="43"/>
  <c r="B3" i="43"/>
  <c r="A60" i="43"/>
  <c r="E9" i="1"/>
  <c r="E8" i="1"/>
  <c r="E7" i="1"/>
  <c r="E6" i="1"/>
  <c r="E5" i="1"/>
  <c r="E4" i="1"/>
  <c r="B23" i="42"/>
  <c r="B22" i="42"/>
  <c r="B10" i="33"/>
  <c r="B9" i="33"/>
  <c r="B8" i="33"/>
  <c r="B7" i="33"/>
  <c r="B6" i="33"/>
  <c r="M5" i="33"/>
  <c r="B5" i="33"/>
  <c r="M4" i="33"/>
  <c r="B23" i="33" s="1"/>
  <c r="B4" i="33"/>
  <c r="M3" i="33"/>
  <c r="B19" i="33" s="1"/>
  <c r="C1" i="33"/>
  <c r="A1" i="32"/>
  <c r="M3" i="26"/>
  <c r="B18" i="26" s="1"/>
  <c r="B10" i="26"/>
  <c r="B9" i="26"/>
  <c r="B8" i="26"/>
  <c r="B7" i="26"/>
  <c r="B6" i="26"/>
  <c r="M5" i="26"/>
  <c r="B5" i="26"/>
  <c r="M4" i="26"/>
  <c r="B21" i="26" s="1"/>
  <c r="B4" i="26"/>
  <c r="C1" i="26"/>
  <c r="A1" i="16"/>
  <c r="B10" i="22"/>
  <c r="B9" i="22"/>
  <c r="B8" i="22"/>
  <c r="B7" i="22"/>
  <c r="B6" i="22"/>
  <c r="M5" i="22"/>
  <c r="B5" i="22"/>
  <c r="M4" i="22"/>
  <c r="B21" i="22" s="1"/>
  <c r="B22" i="22"/>
  <c r="B4" i="22"/>
  <c r="M3" i="22"/>
  <c r="B18" i="22" s="1"/>
  <c r="C1" i="22"/>
  <c r="A1" i="12"/>
  <c r="B10" i="21"/>
  <c r="B9" i="21"/>
  <c r="B8" i="21"/>
  <c r="B7" i="21"/>
  <c r="B6" i="21"/>
  <c r="M5" i="21"/>
  <c r="B5" i="21"/>
  <c r="M4" i="21"/>
  <c r="B22" i="21" s="1"/>
  <c r="B4" i="21"/>
  <c r="M3" i="21"/>
  <c r="B18" i="21" s="1"/>
  <c r="C1" i="21"/>
  <c r="A1" i="11"/>
  <c r="M4" i="19"/>
  <c r="B22" i="19" s="1"/>
  <c r="M3" i="19"/>
  <c r="B19" i="19" s="1"/>
  <c r="B10" i="19"/>
  <c r="B9" i="19"/>
  <c r="B8" i="19"/>
  <c r="B7" i="19"/>
  <c r="B6" i="19"/>
  <c r="M5" i="19"/>
  <c r="B5" i="19"/>
  <c r="B4" i="19"/>
  <c r="C1" i="19"/>
  <c r="A1" i="9"/>
  <c r="B10" i="8"/>
  <c r="B9" i="8"/>
  <c r="B8" i="8"/>
  <c r="B7" i="8"/>
  <c r="B6" i="8"/>
  <c r="M5" i="8"/>
  <c r="B5" i="8"/>
  <c r="M4" i="8"/>
  <c r="B4" i="8"/>
  <c r="M3" i="8"/>
  <c r="B19" i="8" s="1"/>
  <c r="C1" i="8"/>
  <c r="A1" i="7"/>
  <c r="B19" i="42"/>
  <c r="B18" i="42"/>
  <c r="B10" i="42"/>
  <c r="B9" i="42"/>
  <c r="B8" i="42"/>
  <c r="M5" i="42"/>
  <c r="M7" i="42"/>
  <c r="B7" i="42"/>
  <c r="B6" i="42"/>
  <c r="B5" i="42"/>
  <c r="B4" i="42"/>
  <c r="C1" i="42"/>
  <c r="A1" i="41"/>
  <c r="B10" i="29"/>
  <c r="B9" i="29"/>
  <c r="B8" i="29"/>
  <c r="B7" i="29"/>
  <c r="B6" i="29"/>
  <c r="M5" i="29"/>
  <c r="B5" i="29"/>
  <c r="B4" i="29"/>
  <c r="M3" i="29"/>
  <c r="B18" i="29" s="1"/>
  <c r="C1" i="29"/>
  <c r="A1" i="28"/>
  <c r="E69" i="1"/>
  <c r="D69" i="1"/>
  <c r="B69" i="1"/>
  <c r="D10" i="4"/>
  <c r="D9" i="4"/>
  <c r="D8" i="4"/>
  <c r="D7" i="4"/>
  <c r="D6" i="4"/>
  <c r="D5" i="4"/>
  <c r="D4" i="4"/>
  <c r="B14" i="33" l="1"/>
  <c r="C3" i="32" s="1"/>
  <c r="B14" i="26"/>
  <c r="M2" i="26" s="1"/>
  <c r="B15" i="21"/>
  <c r="M7" i="26"/>
  <c r="B23" i="21"/>
  <c r="B14" i="42"/>
  <c r="M2" i="42" s="1"/>
  <c r="M7" i="8"/>
  <c r="B18" i="8"/>
  <c r="B18" i="19"/>
  <c r="B18" i="33"/>
  <c r="B17" i="22"/>
  <c r="B23" i="19"/>
  <c r="M7" i="19"/>
  <c r="B13" i="22"/>
  <c r="B15" i="19"/>
  <c r="B14" i="8"/>
  <c r="M2" i="8" s="1"/>
  <c r="B15" i="33"/>
  <c r="B17" i="26"/>
  <c r="B13" i="26"/>
  <c r="B14" i="22"/>
  <c r="B19" i="21"/>
  <c r="B14" i="21"/>
  <c r="M7" i="21"/>
  <c r="B14" i="19"/>
  <c r="B15" i="8"/>
  <c r="B15" i="42"/>
  <c r="B19" i="29"/>
  <c r="B15" i="29"/>
  <c r="B22" i="33"/>
  <c r="M7" i="33"/>
  <c r="B22" i="26"/>
  <c r="M7" i="22"/>
  <c r="B22" i="8"/>
  <c r="B23" i="8"/>
  <c r="B14" i="29"/>
  <c r="M2" i="29" s="1"/>
  <c r="O3" i="43"/>
  <c r="J3" i="43"/>
  <c r="K3" i="43"/>
  <c r="P3" i="43"/>
  <c r="L3" i="43"/>
  <c r="M3" i="43"/>
  <c r="N3" i="43"/>
  <c r="E3" i="1"/>
  <c r="M4" i="29"/>
  <c r="M7" i="29" s="1"/>
  <c r="D4" i="1"/>
  <c r="D3" i="1"/>
  <c r="D9" i="1"/>
  <c r="D5" i="1"/>
  <c r="M2" i="33" l="1"/>
  <c r="C3" i="16"/>
  <c r="C3" i="7"/>
  <c r="C3" i="41"/>
  <c r="C3" i="12"/>
  <c r="M2" i="22"/>
  <c r="M2" i="21"/>
  <c r="C3" i="11"/>
  <c r="M2" i="19"/>
  <c r="C3" i="9"/>
  <c r="C3" i="28"/>
  <c r="B22" i="29"/>
  <c r="B23" i="29"/>
  <c r="D7" i="1"/>
  <c r="D10" i="1"/>
  <c r="D6" i="1"/>
  <c r="D8" i="1"/>
</calcChain>
</file>

<file path=xl/comments1.xml><?xml version="1.0" encoding="utf-8"?>
<comments xmlns="http://schemas.openxmlformats.org/spreadsheetml/2006/main">
  <authors>
    <author>DKHHY</author>
  </authors>
  <commentList>
    <comment ref="D2" authorId="0">
      <text>
        <r>
          <rPr>
            <b/>
            <sz val="9"/>
            <color indexed="81"/>
            <rFont val="Tahoma"/>
            <family val="2"/>
          </rPr>
          <t>Modenhedsniveau beregnet udfra svarene i fanebladene 1 til 8.</t>
        </r>
      </text>
    </comment>
    <comment ref="E2" authorId="0">
      <text>
        <r>
          <rPr>
            <b/>
            <sz val="9"/>
            <color indexed="81"/>
            <rFont val="Tahoma"/>
            <family val="2"/>
          </rPr>
          <t>Værdier kopieret fra Påkrævet modenhedsniveau fra hvert af de 8 faneblade</t>
        </r>
      </text>
    </comment>
    <comment ref="D3" authorId="0">
      <text>
        <r>
          <rPr>
            <b/>
            <sz val="9"/>
            <color indexed="81"/>
            <rFont val="Tahoma"/>
            <family val="2"/>
          </rPr>
          <t>Disse felter er låste - værdier udregnes i de 8 faneblade</t>
        </r>
      </text>
    </comment>
    <comment ref="E3" authorId="0">
      <text>
        <r>
          <rPr>
            <b/>
            <sz val="9"/>
            <color indexed="81"/>
            <rFont val="Tahoma"/>
            <family val="2"/>
          </rPr>
          <t>Disse felter er låste - værdier er indtastet i "Input ark"</t>
        </r>
      </text>
    </comment>
  </commentList>
</comments>
</file>

<file path=xl/comments2.xml><?xml version="1.0" encoding="utf-8"?>
<comments xmlns="http://schemas.openxmlformats.org/spreadsheetml/2006/main">
  <authors>
    <author>DKCLR</author>
  </authors>
  <commentList>
    <comment ref="E34" authorId="0">
      <text>
        <r>
          <rPr>
            <b/>
            <sz val="9"/>
            <color indexed="81"/>
            <rFont val="Tahoma"/>
            <family val="2"/>
          </rPr>
          <t>DKCLR:</t>
        </r>
        <r>
          <rPr>
            <sz val="9"/>
            <color indexed="81"/>
            <rFont val="Tahoma"/>
            <family val="2"/>
          </rPr>
          <t xml:space="preserve">
Tjek overskrift i figur, skal den være anderledes en øvrige faner?</t>
        </r>
      </text>
    </comment>
  </commentList>
</comments>
</file>

<file path=xl/sharedStrings.xml><?xml version="1.0" encoding="utf-8"?>
<sst xmlns="http://schemas.openxmlformats.org/spreadsheetml/2006/main" count="508" uniqueCount="165">
  <si>
    <t>X</t>
  </si>
  <si>
    <t>Risk</t>
  </si>
  <si>
    <t>Count</t>
  </si>
  <si>
    <t>Graph Options</t>
  </si>
  <si>
    <t/>
  </si>
  <si>
    <t>Kritikalitet</t>
  </si>
  <si>
    <t>Styret og målbart</t>
  </si>
  <si>
    <t>Defineret proces</t>
  </si>
  <si>
    <t xml:space="preserve">Intuitivt </t>
  </si>
  <si>
    <t>Nuværende Modenhedsniveau</t>
  </si>
  <si>
    <t xml:space="preserve">Område </t>
  </si>
  <si>
    <t>Kontrol #</t>
  </si>
  <si>
    <t>Nuværende modenhedsniveau</t>
  </si>
  <si>
    <t>I hvilken grad er varslingsmodellerne tydelige og veldefinerede?</t>
  </si>
  <si>
    <t>I hvor høj grad er eksterne leverandører inkluderet i disse planer?</t>
  </si>
  <si>
    <t xml:space="preserve">I hvilken grad er der tydelige kommunikationsprocedurer og beskeder? </t>
  </si>
  <si>
    <t xml:space="preserve">I hvor høj grad bliver der foretaget risikovurderinger af leverandører forud for indgåelse af aftale? </t>
  </si>
  <si>
    <t>I hvor høj grad er roller og ansvar for kontrakt og ydelser defineret i kontrakten?</t>
  </si>
  <si>
    <t>x</t>
  </si>
  <si>
    <t xml:space="preserve"> </t>
  </si>
  <si>
    <t>Ved ikke</t>
  </si>
  <si>
    <t>Organisering, roller og ansvar</t>
  </si>
  <si>
    <t>Kommunikation</t>
  </si>
  <si>
    <t>N/A</t>
  </si>
  <si>
    <t>Ønsket Modenhedsniveau</t>
  </si>
  <si>
    <t>I hvor høj grad er de rette kompetencer tilgængelige?</t>
  </si>
  <si>
    <t>Beregnet Modenhedsniveau</t>
  </si>
  <si>
    <t>Beregnet fra svarene</t>
  </si>
  <si>
    <t>Subjektiv vurdering</t>
  </si>
  <si>
    <t>I hvilken grad har leverandøren aftale med en uafhængig revisor om regelmæssig gennemgang af beredskabsplaner?</t>
  </si>
  <si>
    <t>Emnet er ikke anvendeligt i forhold til det pågældende system.</t>
  </si>
  <si>
    <t>Styring af leverandører</t>
  </si>
  <si>
    <t>Compliance</t>
  </si>
  <si>
    <t>Forankring, vedligehold og test af beredskabsplan</t>
  </si>
  <si>
    <t>I hvor høj grad er de samfundsmæssige konsekvenser ved udfald på system eller påvirkning af datas integritet afdækket?</t>
  </si>
  <si>
    <t xml:space="preserve"> Niveau</t>
  </si>
  <si>
    <t>Niveau</t>
  </si>
  <si>
    <t>Vis Nuværende Modenhedsniveau</t>
  </si>
  <si>
    <t>Vis Beregnet Modenhedsniveau</t>
  </si>
  <si>
    <t>Overblik over observationer</t>
  </si>
  <si>
    <t>I hvilket omfang er beredskabsplanen for det enkelte system koordineret med andre relevante beredskabsplaner?</t>
  </si>
  <si>
    <t>I hvor høj grad er beredskabsstyring forankret hos den øverste ledelse i organisationen?</t>
  </si>
  <si>
    <t>3.9</t>
  </si>
  <si>
    <t>I hvilket omfang er det overordnede ansvar for beredskabsorganiseringen forankret?</t>
  </si>
  <si>
    <t>I hvilket omfang har ledelsen allokeret fornødne ressourcer og kompetencer til beredskabsplaner og planlægning?</t>
  </si>
  <si>
    <t>I hvor høj grad er kommunikationssnitflader til kritiske underleverandører identificeret?</t>
  </si>
  <si>
    <t>I hvor høj grad er eksterne kommunikationskanaler og modtagere identificeret?</t>
  </si>
  <si>
    <t>I hvor høj grad er interne kommunikationskanaler og modtagere identificeret?</t>
  </si>
  <si>
    <t>I hvor høj grad gennemføres der løbende review af kritiske leverandørers evne til at imødegå krav til beredskabsstyringen</t>
  </si>
  <si>
    <t>I hvor høj grad bliver nødprocedurer testet og afprøvet?</t>
  </si>
  <si>
    <t xml:space="preserve">Styring, vurdering og identificering af eksterne og kritiske leverandører. </t>
  </si>
  <si>
    <t>Aktivering, håndtering, normalisering og opfølgning.</t>
  </si>
  <si>
    <t>Påkrævet modenhedsniveau</t>
  </si>
  <si>
    <t>Påkrævet Modenhedsniveau</t>
  </si>
  <si>
    <t>Beregnet modenhedsniveau</t>
  </si>
  <si>
    <t>Eksempel</t>
  </si>
  <si>
    <t>Vis Påkrævet modenhedsniveau</t>
  </si>
  <si>
    <t>Vis Påkrævet Modenhedsniveau</t>
  </si>
  <si>
    <t xml:space="preserve">Gennemførelse af forretningsmæssig konsekvensvurdering og fastlæggelse af krav og servicemål. </t>
  </si>
  <si>
    <t>"Dette område har vi ikke kendskab til."</t>
  </si>
  <si>
    <t xml:space="preserve">"J gjorde det på denne måde, da han fik at vide, at B tidligere havde gjort det således. Men det står ikke nogen steder". </t>
  </si>
  <si>
    <t>Kontrolbeskrivelse</t>
  </si>
  <si>
    <t>I hvilket omfang findes der et opdateret overblik over, hvilke serviceområder der rammes, hvis systemet går ned eller ikke er tilgængeligt?</t>
  </si>
  <si>
    <t>I hvilket omfang er det tydeligt, hvem der kan træffe beslutning om igangsætning af beredskabet?</t>
  </si>
  <si>
    <t>I hvilke grad er eskaleringslinjerne veldefinerede?</t>
  </si>
  <si>
    <t>I hvilken grad er der opfølgning på beredskabstest hos leverandør/underleverandør</t>
  </si>
  <si>
    <t>I hvilket omfang er der i henhold til drifts- og genetableringskrav vurderet et behov for etablering af nødprocedurer?</t>
  </si>
  <si>
    <t>I hvor høj grad er beredskabsprocessen veldefineret (aktivering, håndtering, normalisering og opfølgning) og afspejlet i planerne?</t>
  </si>
  <si>
    <t>I hvor høj grad gennemføres der løbende tests af beredskabet?</t>
  </si>
  <si>
    <t>I hvor høj grad bliver resultaterne af afprøvning benyttet i en efterfølgende evaluering? Bliver der fulgt op på afprøvningen?</t>
  </si>
  <si>
    <t>I hvor høj grad er der gennemført en cost-benefit-vurdering af nødprocedurer i forhold til den samfundsmæssige værdiskabelse.</t>
  </si>
  <si>
    <t>Initiel/Ad hoc</t>
  </si>
  <si>
    <t>"Da beredskabssituationen opstod, vidste jeg præcis, hvor jeg skulle finde processerne og var blevet instrueret i, hvordan situationen skulle håndteres. Men jeg kan også huske, at "step 3" i proceduren ikke er opdateret".</t>
  </si>
  <si>
    <t>Områdenr.</t>
  </si>
  <si>
    <t>I hvilken grad er der etableret formelle og strukturerede systemer til dokumentation af compliance og/eller politikker (ISMS)?</t>
  </si>
  <si>
    <t>I hvilken grad anvendes aktiviteter/midler til løbende at sikre awareness omkring beredskabsstyringen?</t>
  </si>
  <si>
    <t xml:space="preserve">Beredskabsorganisation, roller og ansvar og forankring af disse. Stedfortrædere, forankring af tværgående snitflader, dokumentation etc. </t>
  </si>
  <si>
    <t>Baggrund og beskrivelse</t>
  </si>
  <si>
    <t>Vurdering, varsling og mob.</t>
  </si>
  <si>
    <t>Beskrivelse</t>
  </si>
  <si>
    <t>Beredskabs-proces</t>
  </si>
  <si>
    <t>Samfunds-mæssig konsekvens</t>
  </si>
  <si>
    <t>Spørgsmål besvaret med "X" - Ved ikke</t>
  </si>
  <si>
    <t>Bemærkninger</t>
  </si>
  <si>
    <t xml:space="preserve">Definitioner </t>
  </si>
  <si>
    <t>I hvor høj grad er driftsmål (oppetid, reetableringsmål, maks. acceptable nedetid etc.) udarbejdet med afsæt i samfundsmæssig konsekvensvurdering?</t>
  </si>
  <si>
    <t>I hvor høj grad er standarder efterlevet, fx ISO 27001?</t>
  </si>
  <si>
    <t xml:space="preserve">I hvor høj grad efterleves disse politikker og retningslinjer? </t>
  </si>
  <si>
    <r>
      <t xml:space="preserve">I hvilket omfang er roller og ansvar i beredskabsorganisationen identificeret og forankret hos de ansvarlige </t>
    </r>
    <r>
      <rPr>
        <sz val="10"/>
        <rFont val="Garamond"/>
        <family val="1"/>
      </rPr>
      <t>og deres stedfortrædere?</t>
    </r>
  </si>
  <si>
    <t>I hvilken grad er alarmering af beredskabsledelsen defineret?</t>
  </si>
  <si>
    <t>I hvor stort omfang findes der nødprocedurer hos kritiske underleverandører?</t>
  </si>
  <si>
    <t>I hvor stort omfang findes der nødprocedurer internt?</t>
  </si>
  <si>
    <t>I hvilken grad bliver beredskabsplanen opdateret efter test, eller hvis beredskabet har været aktiveret?</t>
  </si>
  <si>
    <t xml:space="preserve">I hvilket omfang er der proces for vurdering, som tager udgangspunkt i forretningsmæssige forhold, til fastlæggelse af varslingsmetode/omfang? </t>
  </si>
  <si>
    <t>1. Samfundsmæssig konsekvens</t>
  </si>
  <si>
    <t>2. Compliance</t>
  </si>
  <si>
    <t>3. Organisering, roller og ansvar</t>
  </si>
  <si>
    <t>5. Kommunikation</t>
  </si>
  <si>
    <t>6. Styring af leverandører</t>
  </si>
  <si>
    <t>7. Beredskabsproces</t>
  </si>
  <si>
    <t>8. Forankring, vedligehold og test af beredskabsplan</t>
  </si>
  <si>
    <t xml:space="preserve">Ønsket modenheds-niveau </t>
  </si>
  <si>
    <t>Ønsket modenhedsniveau</t>
  </si>
  <si>
    <t>4,10'</t>
  </si>
  <si>
    <t>4. Vurdering, varsling og mobilisering</t>
  </si>
  <si>
    <t>Oversigt over de noterede bemærkning til de forskellige områder kan findes her</t>
  </si>
  <si>
    <t>Modenhedsniveau beregnet via kontrolspørgsmål</t>
  </si>
  <si>
    <t xml:space="preserve">Organisationen har ikke erkendt, at der er et behov, der skal løses. Der eksisterer ikke genkendelige aktiviteter eller processer. </t>
  </si>
  <si>
    <t xml:space="preserve">Ønsket modenhedsniveau </t>
  </si>
  <si>
    <t>Der er ikke viden om, hvorvidt dette er indført, og i hvor høj grad dette er indført</t>
  </si>
  <si>
    <t>"Sidste gang dette skete, hørte jeg om, at A ringede til B, som netop vidste, hvordan det skulle gribes an. Hvordan A vidste dette vides ikke."</t>
  </si>
  <si>
    <t>"Alle vidste præcis, hvad der skulle gøres, og procedurer og processer var veldefinerede og opdaterede – især løbende opdatering og revurdering er sikret, da vi netop bruger værktøjer til at sikre konstant forbedring af processerne omkring beredskab".</t>
  </si>
  <si>
    <t>Samfundsmæssig konsekvens</t>
  </si>
  <si>
    <t>Ønsket modenhedsniveau fra "Inputark"</t>
  </si>
  <si>
    <t>I hvor høj grad er der udarbejdet politikker og retningslinjer?</t>
  </si>
  <si>
    <t>I hvor høj grad er ledelsen involveret i godkendelse af politikker?</t>
  </si>
  <si>
    <t>I hvor høj grad er der eller bliver der løbende gennemført interne eller eksterne reviews af beredskabsstyringen? (intern revision, Rigsrevisionen, øvrige)</t>
  </si>
  <si>
    <t>I hvilket omfang findes der klare retningslinjer for, hvornår beredskabsplanen kan/skal igangsættes i forhold til driftsmål, påvirkning af integritet, tilgængelighed eller fortrolighed?</t>
  </si>
  <si>
    <t>I hvilket omfang revurderes driftsmål og sammenholdes med eventuelle ændringer i vurdering, varsling og mobilisering?</t>
  </si>
  <si>
    <t>I hvor høj grad arkiveres beredskabsplan og eventuelle værktøjer sikkert og hensigtsmæssigt?</t>
  </si>
  <si>
    <t>I hvor høj grad er der planer for, hvordan kommunikation til nøglepersoner, medarbejdere og eksterne interessenter skal foregå, identificeret og beskrevet?</t>
  </si>
  <si>
    <t>I hvilken grad vedligeholdes beredskabsplanerne? Sker det ved faste intervaller?</t>
  </si>
  <si>
    <t>I hvilken grad bliver beredskabsplanen opdateret ved eventuelle ændringer til organisation, politikker, ændring af medarbejdere etc.?</t>
  </si>
  <si>
    <t>I hvor høj grad bliver nye kollegaer instrueret i beredskabsplanen og deres eventuelle rolle i en eventuel beredskabssituation?</t>
  </si>
  <si>
    <t>I hvilken grad gennemgås eventuelle afvigelser fra organisationens beredskabsmæssige målsætninger?</t>
  </si>
  <si>
    <t>Interne politikker, standarder og compliance-krav og eventuelle lovmæssige krav.</t>
  </si>
  <si>
    <t>Definition af driftshændelser, vurdering og varsling af disse. Eskaleringsprocesser og varslingsmodeller og dokumentation heraf.</t>
  </si>
  <si>
    <t>Interne samt eksterne kommunikationsveje, kommunikation til kritiske leverandører, awareness-aktiviteter.</t>
  </si>
  <si>
    <t>Test, afprøvning og vedligeholdelse af beredskabsplanen. Herunder uddannelse og træning af væsentlige interessenter.</t>
  </si>
  <si>
    <t>Not applicable</t>
  </si>
  <si>
    <t>Ikke-eksisterende</t>
  </si>
  <si>
    <t>Der er beviser for, at organisationen løser opgaver inden for området. Der er dog ingen standardiserede processer. Opgaver på området løses ad hoc, og tilgangen er ofte afhængig af den udførende person eller den pågældende sag.</t>
  </si>
  <si>
    <t>"Vi har ingen underleverandør. Derfor gør dette spørgsmål sig ikke gældende for os."</t>
  </si>
  <si>
    <t>"Vi har ikke hørt om, hvilke kommunikationslinjer der benyttes, og hvorledes processen omkring opdatering af dette foregår."</t>
  </si>
  <si>
    <t>Spørgsmål, besvaret med "X" – Ved ikke</t>
  </si>
  <si>
    <t>Modenhedsniveau, beregnet via kontrolspørgsmål</t>
  </si>
  <si>
    <t>I hvor høj grad er dette overblik tilgængeligt?</t>
  </si>
  <si>
    <t>I hvilket omfang er driftsmål, jf. ovenstående, kommunikeret til tværoffentlige brugere og organisationer?</t>
  </si>
  <si>
    <t>I hvilken grad tages der hensyn til lovgivningsmæssige krav?</t>
  </si>
  <si>
    <t>I hvor høj grad er de kritiske underleverandører/samarbejdspartnere indarbejdet i beredskabsorganisationen med angivelse af, hvilke roller og ansvar de bærer?</t>
  </si>
  <si>
    <t>I hvor høj grad er processen for, hvorledes beredskabet mobiliseres, defineret?</t>
  </si>
  <si>
    <t>I hvilken grad følger leverandøren god praksis, som fx ISO 27001?</t>
  </si>
  <si>
    <t>I hvilken grad stilles der krav om, at leverandøren skal levere erklæring på sin efterlevelse af krav til beredskabsstyring?</t>
  </si>
  <si>
    <t>I hvilken grad er der en plan for, hvorledes normalisering af beredskabshændelsen skal ske?</t>
  </si>
  <si>
    <t>I hvor høj grad er eksterne interessenter bekendt med eget kommunikationsansvar, fx i forhold til deres slutbrugere?</t>
  </si>
  <si>
    <t>I hvilket omfang bliver aftaler med tredjeparter, der involverer behandling, kommunikation eller vedligehold af beredskabsplanen, gennemgået?</t>
  </si>
  <si>
    <r>
      <t>I organisationen følger de udførende personer normalt de samme processer for opgaveløsningen på området. Der findes dog ingen formel uddannelse eller kommunikation af processerne, og ansvar er overladt til den enkelte. Der er en høj grad af tillid til viden hos enkeltpe</t>
    </r>
    <r>
      <rPr>
        <sz val="10"/>
        <rFont val="Garamond"/>
        <family val="1"/>
      </rPr>
      <t>rsoner og derfor sandsynlige fejl.</t>
    </r>
  </si>
  <si>
    <t>Vurdering, varsling og mobilisering</t>
  </si>
  <si>
    <r>
      <t>I hvor høj grad bliver organisationens tilgang til styring af it-beredskabsplan og dens gennemførelse (dvs. kontrol,</t>
    </r>
    <r>
      <rPr>
        <sz val="10"/>
        <rFont val="Garamond"/>
        <family val="1"/>
      </rPr>
      <t xml:space="preserve"> politikker, processer og procedurer for it-beredskab) revideret i planlagte intervaller, eller når væsentlige ændringer i systemet, beredskabet og organisationen gennemføres?</t>
    </r>
  </si>
  <si>
    <t>Inputark - det ønskede modenhedsniveau</t>
  </si>
  <si>
    <t>Samlede bemærkninger fra evalueringsværktøjet:</t>
  </si>
  <si>
    <t>Oversigt</t>
  </si>
  <si>
    <t>Definitioner på valgmuligheder ved kategorisering af modenhedsniveau</t>
  </si>
  <si>
    <r>
      <t xml:space="preserve">Dette evalueringsværktøj er udviklet for at hjælpe personer, der er ansvarlige for et it-beredskab, til at vurdere og forbedre det. Ved at bruge værktøjet får man en oversigt over de områder, der har behov for forbedringer, for at nå det ønskede niveau.
Værktøjet ser på beredskabet på otte områder og finder forskellen mellem dét niveau myndigheden ønsker beredskabsplanen skal have på et område – </t>
    </r>
    <r>
      <rPr>
        <i/>
        <sz val="10"/>
        <rFont val="Garamond"/>
        <family val="1"/>
      </rPr>
      <t>det ønskede modenhedsniveau</t>
    </r>
    <r>
      <rPr>
        <sz val="10"/>
        <rFont val="Garamond"/>
        <family val="1"/>
      </rPr>
      <t xml:space="preserve"> – og en beregning af det aktuelle niveau – </t>
    </r>
    <r>
      <rPr>
        <i/>
        <sz val="10"/>
        <rFont val="Garamond"/>
        <family val="1"/>
      </rPr>
      <t>det beregnede modenhedsniveau</t>
    </r>
    <r>
      <rPr>
        <sz val="10"/>
        <rFont val="Garamond"/>
        <family val="1"/>
      </rPr>
      <t xml:space="preserve">.
Du kan finde en vejledning til værktøjet her *LINK INDSÆTTES*
Værktøjet er baseret på den internationale standard ISO27001 med input fra en analyse af it-beredskab og anvendelse af nødprocedurer for kritiske offentlige it-systemer, der blev gennemført i slutningen af 2014.
</t>
    </r>
  </si>
  <si>
    <t>Ledelsen overvåger og måler på, om processerne overholdes, og om de er effektive. Processerne forbedres løbende baseret på disse resultater. Automatisering og værktøjer anvendes.</t>
  </si>
  <si>
    <t>Processerne er standardiserede og dokumenterede og kommunikeres gennem uddannelse. Personer, der udfører opgaver på området, er pålagt at følge processerne. Det er dog usandsynligt, at det opdages eller vægtes højt, hvis processerne ikke følges. Processerne er udarbejdet ved at nedskrive eksisterende praksis.</t>
  </si>
  <si>
    <t>Varsling, vurdering og mobilisering drejer sig om definition, vurdering og varsling af hændelser, ved at afklare spørgsmål som: Hvad kendetegner en beredskabshændelse? Hvem kan aktivere beredskabet? Hvilken proces følges for at aktivere beredskabet? Hvilke eskaleringsprocesser og varslingsmodeller benyttes?</t>
  </si>
  <si>
    <t>Dette område handler om at alle medarbejdere er klar over, hvad de skal gøre i en beredskabssituation – og at det er indøvet. Hertil kommer udpegning af stedfortrædere og sikring af, at ansvaret for tværgående områder er afklaret og dokumenteret.</t>
  </si>
  <si>
    <t xml:space="preserve">Compliance handler om, at organisationen og medarbejderne overholder interne politikker, standarder og eventuelle lovmæssige krav.
</t>
  </si>
  <si>
    <t>Kommunikationsområdet handler om at sikre de rette interne og eksterne kommunikationsveje, herunder kommunikation til kritiske leverandører.</t>
  </si>
  <si>
    <t>Området drejer sig om vurderingen af den samlede ”samfundsmæssige konsekvens” ved sikkerhedshændelser afspejles i servicemålene for systemet.
Den samfundsmæssige konsekvensvurdering indebærer at systemejeren også vurderer i hvilket omfang hændelser, der påvirker eget it-system, vil have afledte konsekvenser på andre områder, fx i andre organisationer eller hos andre myndigheder.</t>
  </si>
  <si>
    <t>Forankring af beredskabsstyringen i hverdagen omfatter test, afprøvning og vedligeholdelse af beredskabsplanen, herunder også uddannelse og træning – både internt og af vigtige samarbejdspartnere (såsom leverandører).</t>
  </si>
  <si>
    <t>Compliance handler om, at organisationen og medarbejderne overholder interne politikker, standarder og eventuelle lovmæssige krav.</t>
  </si>
  <si>
    <t>Både i forbindelse med håndtering af væsentlige hændelser og egentlige katastrofer har et tæt og godt samarbejde med leverandøren afgørende betydning. Dette samarbejde foregår på flere planer; det daglige driftssamarbejde, det formelle, det kommercielle og kontraktuelle samarbejde.</t>
  </si>
  <si>
    <t>Hele beredskabsprocessen er en væsentlig del af beredskabsstyringen. Planlægning af processen sikrer at alle vigtige aktiviteter gennemgås i de fire trin i processen; aktivering, håndtering, normalisering og opfølgning.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</si>
</sst>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color theme="1"/>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9"/>
      <color rgb="FF000000"/>
      <name val="Verdana"/>
      <family val="2"/>
    </font>
    <font>
      <sz val="10"/>
      <name val="Arial"/>
      <family val="2"/>
    </font>
    <font>
      <sz val="11"/>
      <color theme="1"/>
      <name val="Garamond"/>
      <family val="1"/>
    </font>
    <font>
      <b/>
      <sz val="10"/>
      <color theme="0"/>
      <name val="Garamond"/>
      <family val="1"/>
    </font>
    <font>
      <sz val="10"/>
      <color theme="1"/>
      <name val="Garamond"/>
      <family val="1"/>
    </font>
    <font>
      <b/>
      <sz val="18"/>
      <color theme="1"/>
      <name val="Garamond"/>
      <family val="1"/>
    </font>
    <font>
      <b/>
      <sz val="10"/>
      <color indexed="9"/>
      <name val="Garamond"/>
      <family val="1"/>
    </font>
    <font>
      <b/>
      <sz val="10"/>
      <color theme="1"/>
      <name val="Garamond"/>
      <family val="1"/>
    </font>
    <font>
      <b/>
      <sz val="10"/>
      <name val="Garamond"/>
      <family val="1"/>
    </font>
    <font>
      <sz val="12"/>
      <color theme="1"/>
      <name val="Garamond"/>
      <family val="1"/>
    </font>
    <font>
      <sz val="10"/>
      <name val="Arial"/>
      <family val="2"/>
    </font>
    <font>
      <u/>
      <sz val="10"/>
      <color rgb="FF002776"/>
      <name val="Arial"/>
      <family val="2"/>
    </font>
    <font>
      <b/>
      <sz val="12"/>
      <color theme="1"/>
      <name val="Garamond"/>
      <family val="1"/>
    </font>
    <font>
      <sz val="9"/>
      <color theme="1"/>
      <name val="Garamond"/>
      <family val="1"/>
    </font>
    <font>
      <b/>
      <sz val="11"/>
      <color theme="1"/>
      <name val="Garamond"/>
      <family val="1"/>
    </font>
    <font>
      <sz val="10"/>
      <name val="Garamond"/>
      <family val="1"/>
    </font>
    <font>
      <b/>
      <sz val="18"/>
      <name val="Garamond"/>
      <family val="1"/>
    </font>
    <font>
      <b/>
      <sz val="12"/>
      <color theme="0"/>
      <name val="Garamond"/>
      <family val="1"/>
    </font>
    <font>
      <sz val="8.5"/>
      <name val="Garamond"/>
      <family val="1"/>
    </font>
    <font>
      <sz val="9"/>
      <color indexed="81"/>
      <name val="Tahoma"/>
      <family val="2"/>
    </font>
    <font>
      <b/>
      <sz val="9"/>
      <color indexed="81"/>
      <name val="Tahoma"/>
      <family val="2"/>
    </font>
    <font>
      <b/>
      <sz val="12"/>
      <name val="Garamond"/>
      <family val="1"/>
    </font>
    <font>
      <b/>
      <sz val="14"/>
      <name val="Garamond"/>
      <family val="1"/>
    </font>
    <font>
      <b/>
      <sz val="14"/>
      <color theme="0"/>
      <name val="Garamond"/>
      <family val="1"/>
    </font>
    <font>
      <i/>
      <sz val="10"/>
      <name val="Garamond"/>
      <family val="1"/>
    </font>
    <font>
      <u/>
      <sz val="11"/>
      <color rgb="FF002776"/>
      <name val="Arial"/>
      <family val="2"/>
    </font>
    <font>
      <sz val="13"/>
      <color theme="1"/>
      <name val="Garamond"/>
      <family val="1"/>
    </font>
  </fonts>
  <fills count="12">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CC0000"/>
        <bgColor indexed="64"/>
      </patternFill>
    </fill>
    <fill>
      <patternFill patternType="solid">
        <fgColor rgb="FF6699FF"/>
        <bgColor indexed="64"/>
      </patternFill>
    </fill>
    <fill>
      <patternFill patternType="solid">
        <fgColor rgb="FFFF0000"/>
        <bgColor indexed="64"/>
      </patternFill>
    </fill>
  </fills>
  <borders count="40">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diagonal/>
    </border>
    <border>
      <left style="thin">
        <color auto="1"/>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right/>
      <top style="thin">
        <color auto="1"/>
      </top>
      <bottom style="thin">
        <color auto="1"/>
      </bottom>
      <diagonal/>
    </border>
  </borders>
  <cellStyleXfs count="9">
    <xf numFmtId="0" fontId="0" fillId="0" borderId="0"/>
    <xf numFmtId="0" fontId="5" fillId="5" borderId="0" applyNumberFormat="0" applyBorder="0" applyAlignment="0" applyProtection="0"/>
    <xf numFmtId="0" fontId="4" fillId="0" borderId="0"/>
    <xf numFmtId="0" fontId="3" fillId="0" borderId="0"/>
    <xf numFmtId="0" fontId="16" fillId="0" borderId="0"/>
    <xf numFmtId="0" fontId="17" fillId="0" borderId="0" applyNumberFormat="0" applyFill="0" applyBorder="0" applyProtection="0">
      <alignment horizontal="left" vertical="center"/>
      <protection locked="0"/>
    </xf>
    <xf numFmtId="0" fontId="7" fillId="0" borderId="0"/>
    <xf numFmtId="9" fontId="7" fillId="0" borderId="0" applyFont="0" applyFill="0" applyBorder="0" applyAlignment="0" applyProtection="0"/>
    <xf numFmtId="0" fontId="2" fillId="0" borderId="0"/>
  </cellStyleXfs>
  <cellXfs count="142">
    <xf numFmtId="0" fontId="0" fillId="0" borderId="0" xfId="0"/>
    <xf numFmtId="0" fontId="0" fillId="0" borderId="0" xfId="0" applyAlignment="1">
      <alignment horizontal="left"/>
    </xf>
    <xf numFmtId="0" fontId="6" fillId="0" borderId="0" xfId="0" applyFont="1"/>
    <xf numFmtId="164" fontId="0" fillId="0" borderId="0" xfId="0" applyNumberFormat="1"/>
    <xf numFmtId="0" fontId="9" fillId="3" borderId="4" xfId="0" applyFont="1" applyFill="1" applyBorder="1"/>
    <xf numFmtId="0" fontId="9" fillId="3" borderId="4" xfId="0" applyFont="1" applyFill="1" applyBorder="1" applyAlignment="1">
      <alignment horizontal="center"/>
    </xf>
    <xf numFmtId="0" fontId="10" fillId="0" borderId="0" xfId="0" applyFont="1"/>
    <xf numFmtId="0" fontId="10" fillId="0" borderId="1" xfId="0" applyFont="1" applyBorder="1"/>
    <xf numFmtId="0" fontId="14" fillId="0" borderId="0" xfId="0" applyFont="1" applyBorder="1" applyAlignment="1">
      <alignment horizontal="left" vertical="top"/>
    </xf>
    <xf numFmtId="0" fontId="10" fillId="0" borderId="0" xfId="0" applyFont="1" applyBorder="1" applyAlignment="1">
      <alignment vertical="top" wrapText="1"/>
    </xf>
    <xf numFmtId="0" fontId="10" fillId="0" borderId="0" xfId="0" applyFont="1" applyAlignment="1">
      <alignment vertical="top" wrapText="1"/>
    </xf>
    <xf numFmtId="0" fontId="10" fillId="0" borderId="0" xfId="0" applyFont="1" applyAlignment="1">
      <alignment vertical="top"/>
    </xf>
    <xf numFmtId="0" fontId="10" fillId="0" borderId="0" xfId="0" applyFont="1" applyAlignment="1">
      <alignment horizontal="left"/>
    </xf>
    <xf numFmtId="0" fontId="10" fillId="0" borderId="10" xfId="0" applyFont="1" applyBorder="1" applyAlignment="1">
      <alignment horizontal="left" vertical="center"/>
    </xf>
    <xf numFmtId="0" fontId="10" fillId="0" borderId="0" xfId="0" applyFont="1" applyAlignment="1">
      <alignment horizontal="center" vertical="center"/>
    </xf>
    <xf numFmtId="0" fontId="9" fillId="3" borderId="4" xfId="0" applyFont="1" applyFill="1" applyBorder="1" applyAlignment="1">
      <alignment wrapText="1"/>
    </xf>
    <xf numFmtId="0" fontId="10" fillId="0" borderId="0" xfId="0" applyFont="1" applyAlignment="1">
      <alignment wrapText="1"/>
    </xf>
    <xf numFmtId="0" fontId="8" fillId="0" borderId="0" xfId="0" applyFont="1" applyAlignment="1">
      <alignment wrapText="1"/>
    </xf>
    <xf numFmtId="0" fontId="3" fillId="0" borderId="0" xfId="3"/>
    <xf numFmtId="0" fontId="3" fillId="0" borderId="0" xfId="3" applyAlignment="1">
      <alignment wrapText="1"/>
    </xf>
    <xf numFmtId="0" fontId="0" fillId="0" borderId="0" xfId="0" applyFont="1"/>
    <xf numFmtId="0" fontId="19" fillId="0" borderId="0" xfId="0" applyFont="1"/>
    <xf numFmtId="0" fontId="10" fillId="0" borderId="0" xfId="0" applyFont="1" applyBorder="1" applyAlignment="1">
      <alignment wrapText="1"/>
    </xf>
    <xf numFmtId="0" fontId="10" fillId="2" borderId="4" xfId="0" applyFont="1" applyFill="1" applyBorder="1" applyAlignment="1">
      <alignment vertical="top" wrapText="1"/>
    </xf>
    <xf numFmtId="0" fontId="9" fillId="3" borderId="4" xfId="0" applyFont="1" applyFill="1" applyBorder="1" applyAlignment="1">
      <alignment horizontal="left"/>
    </xf>
    <xf numFmtId="0" fontId="10" fillId="0" borderId="4" xfId="0" applyFont="1" applyBorder="1" applyAlignment="1">
      <alignment horizontal="left" vertical="center"/>
    </xf>
    <xf numFmtId="0" fontId="10" fillId="0" borderId="4" xfId="0" applyFont="1" applyBorder="1" applyAlignment="1">
      <alignment wrapText="1"/>
    </xf>
    <xf numFmtId="0" fontId="10" fillId="0" borderId="4" xfId="0" applyFont="1" applyBorder="1" applyAlignment="1">
      <alignment horizontal="left"/>
    </xf>
    <xf numFmtId="0" fontId="10" fillId="0" borderId="4" xfId="0" applyFont="1" applyBorder="1" applyAlignment="1">
      <alignment vertical="center" wrapText="1"/>
    </xf>
    <xf numFmtId="0" fontId="15" fillId="0" borderId="0" xfId="0" applyFont="1" applyBorder="1" applyAlignment="1">
      <alignment vertical="center" wrapText="1"/>
    </xf>
    <xf numFmtId="0" fontId="10" fillId="0" borderId="0" xfId="0" applyFont="1" applyBorder="1"/>
    <xf numFmtId="0" fontId="10" fillId="0" borderId="4" xfId="0" applyFont="1" applyBorder="1" applyAlignment="1">
      <alignment vertical="top" wrapText="1"/>
    </xf>
    <xf numFmtId="0" fontId="8" fillId="5" borderId="0" xfId="1" applyFont="1" applyBorder="1"/>
    <xf numFmtId="164" fontId="13" fillId="6" borderId="0" xfId="0" applyNumberFormat="1" applyFont="1" applyFill="1" applyAlignment="1">
      <alignment horizontal="center"/>
    </xf>
    <xf numFmtId="0" fontId="10" fillId="7" borderId="0" xfId="0" applyFont="1" applyFill="1"/>
    <xf numFmtId="0" fontId="13" fillId="6" borderId="0" xfId="0" applyFont="1" applyFill="1" applyBorder="1" applyAlignment="1">
      <alignment horizontal="center"/>
    </xf>
    <xf numFmtId="0" fontId="10" fillId="0" borderId="0" xfId="0" applyFont="1" applyBorder="1" applyAlignment="1">
      <alignment horizontal="center"/>
    </xf>
    <xf numFmtId="0" fontId="10" fillId="4" borderId="7" xfId="0" applyFont="1" applyFill="1" applyBorder="1"/>
    <xf numFmtId="0" fontId="10" fillId="0" borderId="2" xfId="0" applyFont="1" applyBorder="1"/>
    <xf numFmtId="0" fontId="10" fillId="4" borderId="8" xfId="0" applyFont="1" applyFill="1" applyBorder="1"/>
    <xf numFmtId="0" fontId="10" fillId="0" borderId="3" xfId="0" applyFont="1" applyBorder="1"/>
    <xf numFmtId="0" fontId="10" fillId="4" borderId="9" xfId="0" applyFont="1" applyFill="1" applyBorder="1"/>
    <xf numFmtId="0" fontId="8" fillId="7" borderId="0" xfId="0" applyFont="1" applyFill="1"/>
    <xf numFmtId="0" fontId="20" fillId="7" borderId="0" xfId="0" applyFont="1" applyFill="1"/>
    <xf numFmtId="0" fontId="24" fillId="0" borderId="0" xfId="4" applyFont="1" applyAlignment="1">
      <alignment vertical="top"/>
    </xf>
    <xf numFmtId="0" fontId="8" fillId="0" borderId="0" xfId="3" applyFont="1"/>
    <xf numFmtId="0" fontId="10" fillId="0" borderId="0" xfId="0" applyFont="1" applyFill="1"/>
    <xf numFmtId="0" fontId="8" fillId="0" borderId="0" xfId="1" applyFont="1" applyFill="1" applyBorder="1"/>
    <xf numFmtId="0" fontId="13" fillId="0" borderId="0" xfId="0" applyFont="1" applyFill="1" applyBorder="1" applyAlignment="1">
      <alignment horizontal="center"/>
    </xf>
    <xf numFmtId="0" fontId="18" fillId="0" borderId="20" xfId="0" applyFont="1" applyFill="1" applyBorder="1" applyAlignment="1">
      <alignment horizontal="center"/>
    </xf>
    <xf numFmtId="164" fontId="18" fillId="0" borderId="4" xfId="0" applyNumberFormat="1" applyFont="1" applyFill="1" applyBorder="1" applyAlignment="1">
      <alignment horizontal="center"/>
    </xf>
    <xf numFmtId="0" fontId="10" fillId="0" borderId="4" xfId="0" applyFont="1" applyBorder="1"/>
    <xf numFmtId="0" fontId="13" fillId="0" borderId="4" xfId="0" applyFont="1" applyBorder="1" applyAlignment="1">
      <alignment horizontal="left"/>
    </xf>
    <xf numFmtId="0" fontId="14" fillId="0" borderId="4" xfId="0" applyFont="1" applyBorder="1" applyAlignment="1">
      <alignment horizontal="left" vertical="top"/>
    </xf>
    <xf numFmtId="0" fontId="8" fillId="0" borderId="4" xfId="0" applyFont="1" applyBorder="1" applyAlignment="1">
      <alignment horizontal="left" wrapText="1"/>
    </xf>
    <xf numFmtId="0" fontId="27" fillId="0" borderId="21" xfId="0" applyFont="1" applyFill="1" applyBorder="1"/>
    <xf numFmtId="0" fontId="18" fillId="0" borderId="5" xfId="0" applyNumberFormat="1" applyFont="1" applyFill="1" applyBorder="1" applyAlignment="1">
      <alignment horizontal="right"/>
    </xf>
    <xf numFmtId="0" fontId="28" fillId="6" borderId="22" xfId="0" applyFont="1" applyFill="1" applyBorder="1" applyAlignment="1">
      <alignment horizontal="left" indent="1"/>
    </xf>
    <xf numFmtId="0" fontId="28" fillId="6" borderId="23" xfId="0" applyFont="1" applyFill="1" applyBorder="1" applyAlignment="1">
      <alignment horizontal="left" indent="1"/>
    </xf>
    <xf numFmtId="0" fontId="18" fillId="0" borderId="26" xfId="0" applyFont="1" applyFill="1" applyBorder="1" applyAlignment="1">
      <alignment horizontal="center"/>
    </xf>
    <xf numFmtId="0" fontId="8" fillId="0" borderId="28" xfId="0" applyFont="1" applyBorder="1" applyAlignment="1">
      <alignment horizontal="left" wrapText="1"/>
    </xf>
    <xf numFmtId="164" fontId="18" fillId="0" borderId="28" xfId="0" applyNumberFormat="1" applyFont="1" applyFill="1" applyBorder="1" applyAlignment="1">
      <alignment horizontal="center"/>
    </xf>
    <xf numFmtId="0" fontId="18" fillId="0" borderId="29" xfId="0" applyFont="1" applyFill="1" applyBorder="1" applyAlignment="1">
      <alignment horizontal="center"/>
    </xf>
    <xf numFmtId="0" fontId="20" fillId="0" borderId="25" xfId="0" applyFont="1" applyFill="1" applyBorder="1" applyAlignment="1">
      <alignment horizontal="left" indent="1"/>
    </xf>
    <xf numFmtId="0" fontId="29" fillId="10" borderId="23" xfId="0" applyFont="1" applyFill="1" applyBorder="1" applyAlignment="1">
      <alignment horizontal="center" wrapText="1"/>
    </xf>
    <xf numFmtId="0" fontId="29" fillId="9" borderId="24" xfId="0" applyFont="1" applyFill="1" applyBorder="1" applyAlignment="1">
      <alignment horizontal="center" wrapText="1"/>
    </xf>
    <xf numFmtId="0" fontId="18" fillId="0" borderId="0" xfId="0" applyNumberFormat="1" applyFont="1" applyFill="1" applyBorder="1" applyAlignment="1">
      <alignment horizontal="right"/>
    </xf>
    <xf numFmtId="0" fontId="20" fillId="0" borderId="0" xfId="0" applyFont="1" applyFill="1" applyBorder="1" applyAlignment="1">
      <alignment horizontal="left" indent="1"/>
    </xf>
    <xf numFmtId="0" fontId="8" fillId="0" borderId="0" xfId="0" applyFont="1" applyBorder="1" applyAlignment="1">
      <alignment horizontal="left" wrapText="1"/>
    </xf>
    <xf numFmtId="164" fontId="18" fillId="0" borderId="0" xfId="0" applyNumberFormat="1" applyFont="1" applyFill="1" applyBorder="1" applyAlignment="1">
      <alignment horizontal="center"/>
    </xf>
    <xf numFmtId="0" fontId="18" fillId="0" borderId="0" xfId="0" applyFont="1" applyFill="1" applyBorder="1" applyAlignment="1">
      <alignment horizontal="center"/>
    </xf>
    <xf numFmtId="49" fontId="0" fillId="0" borderId="0" xfId="0" applyNumberFormat="1"/>
    <xf numFmtId="0" fontId="0" fillId="0" borderId="0" xfId="0" applyNumberFormat="1" applyAlignment="1">
      <alignment wrapText="1"/>
    </xf>
    <xf numFmtId="0" fontId="10" fillId="4" borderId="4" xfId="0" applyFont="1" applyFill="1" applyBorder="1" applyAlignment="1" applyProtection="1">
      <alignment horizontal="center" vertical="center"/>
      <protection locked="0"/>
    </xf>
    <xf numFmtId="49" fontId="10" fillId="2" borderId="4" xfId="0" applyNumberFormat="1" applyFont="1" applyFill="1" applyBorder="1" applyAlignment="1" applyProtection="1">
      <alignment vertical="top" wrapText="1"/>
      <protection locked="0"/>
    </xf>
    <xf numFmtId="0" fontId="10" fillId="0" borderId="19" xfId="0" applyFont="1" applyBorder="1"/>
    <xf numFmtId="0" fontId="10" fillId="0" borderId="16" xfId="0" applyFont="1" applyBorder="1"/>
    <xf numFmtId="0" fontId="10" fillId="2" borderId="4" xfId="0" applyFont="1" applyFill="1" applyBorder="1" applyAlignment="1" applyProtection="1">
      <alignment vertical="top" wrapText="1"/>
      <protection locked="0"/>
    </xf>
    <xf numFmtId="0" fontId="18" fillId="7" borderId="27" xfId="0" applyFont="1" applyFill="1" applyBorder="1" applyAlignment="1">
      <alignment horizontal="left" wrapText="1"/>
    </xf>
    <xf numFmtId="0" fontId="18" fillId="7" borderId="28" xfId="0" applyFont="1" applyFill="1" applyBorder="1" applyAlignment="1">
      <alignment horizontal="left" wrapText="1"/>
    </xf>
    <xf numFmtId="0" fontId="1" fillId="5" borderId="0" xfId="1" applyFont="1" applyBorder="1"/>
    <xf numFmtId="0" fontId="9" fillId="3" borderId="4" xfId="0" applyFont="1" applyFill="1" applyBorder="1" applyAlignment="1">
      <alignment vertical="top" wrapText="1"/>
    </xf>
    <xf numFmtId="0" fontId="20" fillId="0" borderId="27" xfId="0" applyFont="1" applyFill="1" applyBorder="1" applyAlignment="1">
      <alignment horizontal="left" wrapText="1" indent="1"/>
    </xf>
    <xf numFmtId="164" fontId="9" fillId="10" borderId="18" xfId="0" applyNumberFormat="1" applyFont="1" applyFill="1" applyBorder="1" applyAlignment="1">
      <alignment horizontal="center"/>
    </xf>
    <xf numFmtId="0" fontId="9" fillId="11" borderId="15" xfId="0" applyFont="1" applyFill="1" applyBorder="1" applyAlignment="1">
      <alignment horizontal="center"/>
    </xf>
    <xf numFmtId="0" fontId="21" fillId="0" borderId="0" xfId="4" applyFont="1" applyBorder="1" applyAlignment="1">
      <alignment vertical="top" wrapText="1"/>
    </xf>
    <xf numFmtId="0" fontId="8" fillId="0" borderId="0" xfId="3" applyFont="1" applyBorder="1"/>
    <xf numFmtId="0" fontId="27" fillId="6" borderId="22" xfId="0" applyFont="1" applyFill="1" applyBorder="1" applyAlignment="1">
      <alignment horizontal="left" indent="1"/>
    </xf>
    <xf numFmtId="0" fontId="27" fillId="6" borderId="23" xfId="0" applyFont="1" applyFill="1" applyBorder="1" applyAlignment="1">
      <alignment horizontal="left" indent="1"/>
    </xf>
    <xf numFmtId="0" fontId="23" fillId="9" borderId="24" xfId="0" applyFont="1" applyFill="1" applyBorder="1" applyAlignment="1">
      <alignment horizontal="center" wrapText="1"/>
    </xf>
    <xf numFmtId="0" fontId="18" fillId="0" borderId="25" xfId="0" applyFont="1" applyFill="1" applyBorder="1" applyAlignment="1">
      <alignment horizontal="left" vertical="center" wrapText="1"/>
    </xf>
    <xf numFmtId="0" fontId="15" fillId="4" borderId="26" xfId="0" applyFont="1" applyFill="1" applyBorder="1" applyAlignment="1" applyProtection="1">
      <alignment horizontal="center" vertical="top"/>
      <protection locked="0"/>
    </xf>
    <xf numFmtId="0" fontId="18" fillId="0" borderId="27" xfId="0" applyFont="1" applyFill="1" applyBorder="1" applyAlignment="1">
      <alignment horizontal="left" vertical="center" wrapText="1"/>
    </xf>
    <xf numFmtId="0" fontId="15" fillId="4" borderId="29" xfId="0" applyFont="1" applyFill="1" applyBorder="1" applyAlignment="1" applyProtection="1">
      <alignment horizontal="center" vertical="top"/>
      <protection locked="0"/>
    </xf>
    <xf numFmtId="0" fontId="10" fillId="0" borderId="4" xfId="0" applyFont="1" applyBorder="1" applyAlignment="1">
      <alignment horizontal="left" vertical="top" wrapText="1"/>
    </xf>
    <xf numFmtId="0" fontId="22" fillId="2" borderId="0" xfId="4" applyNumberFormat="1" applyFont="1" applyFill="1" applyBorder="1" applyAlignment="1">
      <alignment vertical="top"/>
    </xf>
    <xf numFmtId="0" fontId="21" fillId="0" borderId="0" xfId="4" applyFont="1" applyBorder="1" applyAlignment="1">
      <alignment vertical="top"/>
    </xf>
    <xf numFmtId="0" fontId="24" fillId="0" borderId="0" xfId="4" applyFont="1" applyBorder="1" applyAlignment="1">
      <alignment vertical="top"/>
    </xf>
    <xf numFmtId="0" fontId="3" fillId="0" borderId="0" xfId="3" applyBorder="1"/>
    <xf numFmtId="0" fontId="22" fillId="2" borderId="0" xfId="4" applyNumberFormat="1" applyFont="1" applyFill="1" applyBorder="1" applyAlignment="1">
      <alignment horizontal="center" vertical="top"/>
    </xf>
    <xf numFmtId="0" fontId="21" fillId="0" borderId="30" xfId="4" applyFont="1" applyBorder="1" applyAlignment="1">
      <alignment vertical="top" wrapText="1"/>
    </xf>
    <xf numFmtId="0" fontId="31" fillId="0" borderId="13" xfId="5" applyFont="1" applyBorder="1" applyAlignment="1" applyProtection="1">
      <alignment horizontal="left" vertical="center" wrapText="1"/>
    </xf>
    <xf numFmtId="0" fontId="18" fillId="7" borderId="32" xfId="0" applyFont="1" applyFill="1" applyBorder="1" applyAlignment="1">
      <alignment horizontal="left" wrapText="1"/>
    </xf>
    <xf numFmtId="0" fontId="18" fillId="7" borderId="33" xfId="0" applyNumberFormat="1" applyFont="1" applyFill="1" applyBorder="1" applyAlignment="1">
      <alignment horizontal="left" wrapText="1"/>
    </xf>
    <xf numFmtId="49" fontId="18" fillId="7" borderId="34" xfId="0" applyNumberFormat="1" applyFont="1" applyFill="1" applyBorder="1" applyAlignment="1">
      <alignment horizontal="left" wrapText="1"/>
    </xf>
    <xf numFmtId="49" fontId="18" fillId="7" borderId="35" xfId="0" applyNumberFormat="1" applyFont="1" applyFill="1" applyBorder="1" applyAlignment="1">
      <alignment horizontal="left" wrapText="1"/>
    </xf>
    <xf numFmtId="0" fontId="0" fillId="0" borderId="4" xfId="0" applyNumberFormat="1" applyBorder="1" applyAlignment="1">
      <alignment wrapText="1"/>
    </xf>
    <xf numFmtId="49" fontId="0" fillId="0" borderId="4" xfId="0" applyNumberFormat="1" applyBorder="1" applyAlignment="1">
      <alignment wrapText="1"/>
    </xf>
    <xf numFmtId="0" fontId="32" fillId="0" borderId="4" xfId="0" applyFont="1" applyBorder="1" applyAlignment="1">
      <alignment horizontal="left" vertical="top" wrapText="1"/>
    </xf>
    <xf numFmtId="0" fontId="32" fillId="0" borderId="28" xfId="0" applyFont="1" applyBorder="1" applyAlignment="1">
      <alignment horizontal="left" vertical="top" wrapText="1"/>
    </xf>
    <xf numFmtId="0" fontId="20" fillId="0" borderId="11" xfId="0" applyFont="1" applyFill="1" applyBorder="1" applyAlignment="1">
      <alignment horizontal="left" vertical="center" wrapText="1" indent="1"/>
    </xf>
    <xf numFmtId="0" fontId="22" fillId="0" borderId="0" xfId="0" applyFont="1" applyBorder="1" applyAlignment="1">
      <alignment horizontal="center" vertical="center" wrapText="1"/>
    </xf>
    <xf numFmtId="0" fontId="12" fillId="3" borderId="5" xfId="0" applyFont="1" applyFill="1" applyBorder="1" applyAlignment="1">
      <alignment horizontal="center"/>
    </xf>
    <xf numFmtId="0" fontId="12" fillId="3" borderId="39" xfId="0" applyFont="1" applyFill="1" applyBorder="1" applyAlignment="1">
      <alignment horizontal="center"/>
    </xf>
    <xf numFmtId="0" fontId="12" fillId="3" borderId="6" xfId="0" applyFont="1" applyFill="1" applyBorder="1" applyAlignment="1">
      <alignment horizontal="center"/>
    </xf>
    <xf numFmtId="0" fontId="11" fillId="0" borderId="0" xfId="0" applyFont="1" applyAlignment="1">
      <alignment horizontal="center"/>
    </xf>
    <xf numFmtId="0" fontId="18" fillId="8" borderId="22" xfId="0" applyFont="1" applyFill="1" applyBorder="1" applyAlignment="1">
      <alignment horizontal="center"/>
    </xf>
    <xf numFmtId="0" fontId="18" fillId="8" borderId="23" xfId="0" applyFont="1" applyFill="1" applyBorder="1" applyAlignment="1">
      <alignment horizontal="center"/>
    </xf>
    <xf numFmtId="0" fontId="18" fillId="8" borderId="31" xfId="0" applyFont="1" applyFill="1" applyBorder="1" applyAlignment="1">
      <alignment horizontal="center"/>
    </xf>
    <xf numFmtId="0" fontId="18" fillId="8" borderId="4" xfId="0" applyFont="1" applyFill="1" applyBorder="1" applyAlignment="1">
      <alignment horizontal="center"/>
    </xf>
    <xf numFmtId="49" fontId="11" fillId="2" borderId="0" xfId="0" applyNumberFormat="1" applyFont="1" applyFill="1" applyBorder="1" applyAlignment="1">
      <alignment horizontal="center"/>
    </xf>
    <xf numFmtId="0" fontId="18" fillId="8" borderId="36" xfId="0" applyFont="1" applyFill="1" applyBorder="1" applyAlignment="1">
      <alignment horizontal="center"/>
    </xf>
    <xf numFmtId="0" fontId="18" fillId="8" borderId="37" xfId="0" applyFont="1" applyFill="1" applyBorder="1" applyAlignment="1">
      <alignment horizontal="center"/>
    </xf>
    <xf numFmtId="0" fontId="18" fillId="8" borderId="38" xfId="0" applyFont="1" applyFill="1" applyBorder="1" applyAlignment="1">
      <alignment horizontal="center"/>
    </xf>
    <xf numFmtId="0" fontId="9" fillId="11" borderId="14" xfId="1" applyFont="1" applyFill="1" applyBorder="1" applyAlignment="1">
      <alignment horizontal="left"/>
    </xf>
    <xf numFmtId="0" fontId="9" fillId="11" borderId="15" xfId="1" applyFont="1" applyFill="1" applyBorder="1" applyAlignment="1">
      <alignment horizontal="left"/>
    </xf>
    <xf numFmtId="0" fontId="9" fillId="10" borderId="17" xfId="1" applyFont="1" applyFill="1" applyBorder="1" applyAlignment="1">
      <alignment horizontal="left"/>
    </xf>
    <xf numFmtId="0" fontId="9" fillId="10" borderId="18" xfId="1" applyFont="1" applyFill="1" applyBorder="1" applyAlignment="1">
      <alignment horizontal="left"/>
    </xf>
    <xf numFmtId="0" fontId="8" fillId="0" borderId="11" xfId="0" applyFont="1" applyBorder="1" applyAlignment="1">
      <alignment horizont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9" fillId="3" borderId="5" xfId="0" applyFont="1" applyFill="1" applyBorder="1" applyAlignment="1">
      <alignment horizontal="center"/>
    </xf>
    <xf numFmtId="0" fontId="9" fillId="3" borderId="6" xfId="0" applyFont="1" applyFill="1" applyBorder="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center" vertical="top" wrapText="1"/>
    </xf>
    <xf numFmtId="0" fontId="8" fillId="0" borderId="12" xfId="0" applyFont="1" applyBorder="1" applyAlignment="1">
      <alignment horizontal="center" vertical="top" wrapText="1"/>
    </xf>
    <xf numFmtId="0" fontId="8" fillId="0" borderId="13" xfId="0" applyFont="1" applyBorder="1" applyAlignment="1">
      <alignment horizontal="center" vertical="top" wrapText="1"/>
    </xf>
  </cellXfs>
  <cellStyles count="9">
    <cellStyle name="40% - Accent1" xfId="1" builtinId="31"/>
    <cellStyle name="Hyperlink" xfId="5" builtinId="8" customBuiltin="1"/>
    <cellStyle name="Normal" xfId="0" builtinId="0"/>
    <cellStyle name="Normal 2" xfId="2"/>
    <cellStyle name="Normal 2 2" xfId="6"/>
    <cellStyle name="Normal 3" xfId="3"/>
    <cellStyle name="Normal 4" xfId="4"/>
    <cellStyle name="Normal 5" xfId="8"/>
    <cellStyle name="Percent 2" xfId="7"/>
  </cellStyles>
  <dxfs count="0"/>
  <tableStyles count="0" defaultTableStyle="TableStyleMedium9" defaultPivotStyle="PivotStyleLight16"/>
  <colors>
    <mruColors>
      <color rgb="FFFF5050"/>
      <color rgb="FFCC0000"/>
      <color rgb="FF6699FF"/>
      <color rgb="FF9933FF"/>
      <color rgb="FFCC3300"/>
      <color rgb="FF63BE7B"/>
      <color rgb="FFFFEB84"/>
      <color rgb="FFF869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42424740693258"/>
          <c:y val="0.10026027728129115"/>
          <c:w val="0.51133046732243659"/>
          <c:h val="0.80049573291870169"/>
        </c:manualLayout>
      </c:layout>
      <c:radarChart>
        <c:radarStyle val="filled"/>
        <c:varyColors val="0"/>
        <c:ser>
          <c:idx val="1"/>
          <c:order val="0"/>
          <c:tx>
            <c:strRef>
              <c:f>Oversigt!$E$2</c:f>
              <c:strCache>
                <c:ptCount val="1"/>
                <c:pt idx="0">
                  <c:v>Ønsket modenhedsniveau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Ref>
              <c:f>Oversigt!$B$3:$B$10</c:f>
              <c:strCache>
                <c:ptCount val="8"/>
                <c:pt idx="0">
                  <c:v>1. Samfundsmæssig konsekvens</c:v>
                </c:pt>
                <c:pt idx="1">
                  <c:v>2. Compliance</c:v>
                </c:pt>
                <c:pt idx="2">
                  <c:v>3. Organisering, roller og ansvar</c:v>
                </c:pt>
                <c:pt idx="3">
                  <c:v>4. Vurdering, varsling og mobilisering</c:v>
                </c:pt>
                <c:pt idx="4">
                  <c:v>5. Kommunikation</c:v>
                </c:pt>
                <c:pt idx="5">
                  <c:v>6. Styring af leverandører</c:v>
                </c:pt>
                <c:pt idx="6">
                  <c:v>7. Beredskabsproces</c:v>
                </c:pt>
                <c:pt idx="7">
                  <c:v>8. Forankring, vedligehold og test af beredskabsplan</c:v>
                </c:pt>
              </c:strCache>
            </c:strRef>
          </c:cat>
          <c:val>
            <c:numRef>
              <c:f>Oversigt!$E$3:$E$10</c:f>
              <c:numCache>
                <c:formatCode>General</c:formatCode>
                <c:ptCount val="8"/>
                <c:pt idx="0">
                  <c:v>0</c:v>
                </c:pt>
                <c:pt idx="1">
                  <c:v>0</c:v>
                </c:pt>
                <c:pt idx="2">
                  <c:v>0</c:v>
                </c:pt>
                <c:pt idx="3">
                  <c:v>0</c:v>
                </c:pt>
                <c:pt idx="4">
                  <c:v>0</c:v>
                </c:pt>
                <c:pt idx="5">
                  <c:v>0</c:v>
                </c:pt>
                <c:pt idx="6">
                  <c:v>0</c:v>
                </c:pt>
                <c:pt idx="7">
                  <c:v>0</c:v>
                </c:pt>
              </c:numCache>
            </c:numRef>
          </c:val>
        </c:ser>
        <c:ser>
          <c:idx val="0"/>
          <c:order val="1"/>
          <c:tx>
            <c:strRef>
              <c:f>Oversigt!$D$2</c:f>
              <c:strCache>
                <c:ptCount val="1"/>
                <c:pt idx="0">
                  <c:v>Beregnet modenhedsniveau</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cat>
            <c:strRef>
              <c:f>Oversigt!$B$3:$B$10</c:f>
              <c:strCache>
                <c:ptCount val="8"/>
                <c:pt idx="0">
                  <c:v>1. Samfundsmæssig konsekvens</c:v>
                </c:pt>
                <c:pt idx="1">
                  <c:v>2. Compliance</c:v>
                </c:pt>
                <c:pt idx="2">
                  <c:v>3. Organisering, roller og ansvar</c:v>
                </c:pt>
                <c:pt idx="3">
                  <c:v>4. Vurdering, varsling og mobilisering</c:v>
                </c:pt>
                <c:pt idx="4">
                  <c:v>5. Kommunikation</c:v>
                </c:pt>
                <c:pt idx="5">
                  <c:v>6. Styring af leverandører</c:v>
                </c:pt>
                <c:pt idx="6">
                  <c:v>7. Beredskabsproces</c:v>
                </c:pt>
                <c:pt idx="7">
                  <c:v>8. Forankring, vedligehold og test af beredskabsplan</c:v>
                </c:pt>
              </c:strCache>
            </c:strRef>
          </c:cat>
          <c:val>
            <c:numRef>
              <c:f>Oversigt!$D$3:$D$10</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axId val="216624128"/>
        <c:axId val="216625920"/>
      </c:radarChart>
      <c:catAx>
        <c:axId val="216624128"/>
        <c:scaling>
          <c:orientation val="minMax"/>
        </c:scaling>
        <c:delete val="0"/>
        <c:axPos val="b"/>
        <c:numFmt formatCode="General" sourceLinked="0"/>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Garamond" panose="02020404030301010803" pitchFamily="18" charset="0"/>
                <a:ea typeface="+mn-ea"/>
                <a:cs typeface="+mn-cs"/>
              </a:defRPr>
            </a:pPr>
            <a:endParaRPr lang="da-DK"/>
          </a:p>
        </c:txPr>
        <c:crossAx val="216625920"/>
        <c:crosses val="autoZero"/>
        <c:auto val="1"/>
        <c:lblAlgn val="ctr"/>
        <c:lblOffset val="100"/>
        <c:noMultiLvlLbl val="0"/>
      </c:catAx>
      <c:valAx>
        <c:axId val="216625920"/>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16624128"/>
        <c:crosses val="autoZero"/>
        <c:crossBetween val="between"/>
        <c:majorUnit val="1"/>
      </c:valAx>
      <c:spPr>
        <a:noFill/>
        <a:ln>
          <a:noFill/>
        </a:ln>
        <a:effectLst/>
      </c:spPr>
    </c:plotArea>
    <c:legend>
      <c:legendPos val="tr"/>
      <c:layout/>
      <c:overlay val="0"/>
      <c:spPr>
        <a:noFill/>
        <a:ln>
          <a:no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Garamond" panose="02020404030301010803" pitchFamily="18" charset="0"/>
              </a:defRPr>
            </a:pPr>
            <a:r>
              <a:rPr lang="en-US" sz="1800" b="1" i="0" baseline="0">
                <a:effectLst/>
                <a:latin typeface="Garamond" panose="02020404030301010803" pitchFamily="18" charset="0"/>
              </a:rPr>
              <a:t>Sammenligning </a:t>
            </a:r>
            <a:r>
              <a:rPr lang="da-DK" sz="1400" b="1" i="0" u="none" strike="noStrike" baseline="0">
                <a:effectLst/>
              </a:rPr>
              <a:t>–</a:t>
            </a:r>
            <a:r>
              <a:rPr lang="en-US" sz="1800" b="1" i="0" baseline="0">
                <a:effectLst/>
                <a:latin typeface="Garamond" panose="02020404030301010803" pitchFamily="18" charset="0"/>
              </a:rPr>
              <a:t> modenhed</a:t>
            </a:r>
            <a:endParaRPr lang="en-US" sz="14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'5. Kommunikation'!$A$6</c:f>
              <c:strCache>
                <c:ptCount val="1"/>
                <c:pt idx="0">
                  <c:v>Kontrol #</c:v>
                </c:pt>
              </c:strCache>
            </c:strRef>
          </c:tx>
          <c:invertIfNegative val="0"/>
          <c:cat>
            <c:numRef>
              <c:f>'5. Kommunikation'!$A$7:$A$13</c:f>
              <c:numCache>
                <c:formatCode>General</c:formatCode>
                <c:ptCount val="7"/>
                <c:pt idx="0">
                  <c:v>5.0999999999999996</c:v>
                </c:pt>
                <c:pt idx="1">
                  <c:v>5.2</c:v>
                </c:pt>
                <c:pt idx="2">
                  <c:v>5.3</c:v>
                </c:pt>
                <c:pt idx="3">
                  <c:v>5.4</c:v>
                </c:pt>
                <c:pt idx="4">
                  <c:v>5.5</c:v>
                </c:pt>
                <c:pt idx="5">
                  <c:v>5.6</c:v>
                </c:pt>
                <c:pt idx="6">
                  <c:v>5.7</c:v>
                </c:pt>
              </c:numCache>
            </c:numRef>
          </c:cat>
          <c:val>
            <c:numRef>
              <c:f>'5. Kommunikation'!$C$7:$C$13</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236280832"/>
        <c:axId val="236294912"/>
      </c:barChart>
      <c:scatterChart>
        <c:scatterStyle val="lineMarker"/>
        <c:varyColors val="0"/>
        <c:ser>
          <c:idx val="1"/>
          <c:order val="1"/>
          <c:tx>
            <c:strRef>
              <c:f>'5B'!$B$13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'5B'!$A$14:$A$15</c:f>
              <c:numCache>
                <c:formatCode>General</c:formatCode>
                <c:ptCount val="2"/>
                <c:pt idx="0">
                  <c:v>0.02</c:v>
                </c:pt>
                <c:pt idx="1">
                  <c:v>0.98</c:v>
                </c:pt>
              </c:numCache>
            </c:numRef>
          </c:xVal>
          <c:yVal>
            <c:numRef>
              <c:f>'5B'!$B$14:$B$15</c:f>
              <c:numCache>
                <c:formatCode>0.0</c:formatCode>
                <c:ptCount val="2"/>
                <c:pt idx="0">
                  <c:v>0</c:v>
                </c:pt>
                <c:pt idx="1">
                  <c:v>0</c:v>
                </c:pt>
              </c:numCache>
            </c:numRef>
          </c:yVal>
          <c:smooth val="0"/>
        </c:ser>
        <c:ser>
          <c:idx val="3"/>
          <c:order val="2"/>
          <c:tx>
            <c:strRef>
              <c:f>'5B'!$B$21</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'5B'!$A$22:$A$23</c:f>
              <c:numCache>
                <c:formatCode>General</c:formatCode>
                <c:ptCount val="2"/>
                <c:pt idx="0">
                  <c:v>0.02</c:v>
                </c:pt>
                <c:pt idx="1">
                  <c:v>0.98</c:v>
                </c:pt>
              </c:numCache>
            </c:numRef>
          </c:xVal>
          <c:yVal>
            <c:numRef>
              <c:f>'5B'!$B$22:$B$23</c:f>
              <c:numCache>
                <c:formatCode>0.0</c:formatCode>
                <c:ptCount val="2"/>
                <c:pt idx="0">
                  <c:v>0</c:v>
                </c:pt>
                <c:pt idx="1">
                  <c:v>0</c:v>
                </c:pt>
              </c:numCache>
            </c:numRef>
          </c:yVal>
          <c:smooth val="0"/>
        </c:ser>
        <c:dLbls>
          <c:showLegendKey val="0"/>
          <c:showVal val="0"/>
          <c:showCatName val="0"/>
          <c:showSerName val="0"/>
          <c:showPercent val="0"/>
          <c:showBubbleSize val="0"/>
        </c:dLbls>
        <c:axId val="236302336"/>
        <c:axId val="236296448"/>
      </c:scatterChart>
      <c:catAx>
        <c:axId val="236280832"/>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36294912"/>
        <c:crosses val="autoZero"/>
        <c:auto val="1"/>
        <c:lblAlgn val="ctr"/>
        <c:lblOffset val="100"/>
        <c:noMultiLvlLbl val="0"/>
      </c:catAx>
      <c:valAx>
        <c:axId val="236294912"/>
        <c:scaling>
          <c:orientation val="minMax"/>
          <c:max val="5"/>
          <c:min val="0"/>
        </c:scaling>
        <c:delete val="0"/>
        <c:axPos val="l"/>
        <c:majorGridlines/>
        <c:numFmt formatCode="General" sourceLinked="1"/>
        <c:majorTickMark val="none"/>
        <c:minorTickMark val="none"/>
        <c:tickLblPos val="nextTo"/>
        <c:spPr>
          <a:ln w="9525">
            <a:noFill/>
          </a:ln>
        </c:spPr>
        <c:crossAx val="236280832"/>
        <c:crosses val="autoZero"/>
        <c:crossBetween val="between"/>
        <c:majorUnit val="1"/>
      </c:valAx>
      <c:valAx>
        <c:axId val="236296448"/>
        <c:scaling>
          <c:orientation val="minMax"/>
        </c:scaling>
        <c:delete val="1"/>
        <c:axPos val="r"/>
        <c:numFmt formatCode="0.0" sourceLinked="1"/>
        <c:majorTickMark val="out"/>
        <c:minorTickMark val="none"/>
        <c:tickLblPos val="none"/>
        <c:crossAx val="236302336"/>
        <c:crosses val="max"/>
        <c:crossBetween val="midCat"/>
      </c:valAx>
      <c:valAx>
        <c:axId val="236302336"/>
        <c:scaling>
          <c:orientation val="minMax"/>
          <c:max val="1"/>
          <c:min val="0"/>
        </c:scaling>
        <c:delete val="0"/>
        <c:axPos val="t"/>
        <c:numFmt formatCode="General" sourceLinked="1"/>
        <c:majorTickMark val="none"/>
        <c:minorTickMark val="none"/>
        <c:tickLblPos val="none"/>
        <c:crossAx val="236296448"/>
        <c:crosses val="max"/>
        <c:crossBetween val="midCat"/>
      </c:valAx>
    </c:plotArea>
    <c:legend>
      <c:legendPos val="t"/>
      <c:layout/>
      <c:overlay val="0"/>
    </c:legend>
    <c:plotVisOnly val="0"/>
    <c:dispBlanksAs val="gap"/>
    <c:showDLblsOverMax val="0"/>
  </c:chart>
  <c:printSettings>
    <c:headerFooter/>
    <c:pageMargins b="0.75000000000000577" l="0.70000000000000062" r="0.70000000000000062" t="0.750000000000005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sz="1800" b="1" i="0" u="none" strike="noStrike" baseline="0">
                <a:effectLst/>
                <a:latin typeface="Garamond" panose="02020404030301010803" pitchFamily="18" charset="0"/>
              </a:rPr>
              <a:t>Modenhed</a:t>
            </a:r>
            <a:endParaRPr lang="en-US">
              <a:latin typeface="Garamond" panose="02020404030301010803" pitchFamily="18" charset="0"/>
            </a:endParaRPr>
          </a:p>
        </c:rich>
      </c:tx>
      <c:overlay val="0"/>
    </c:title>
    <c:autoTitleDeleted val="0"/>
    <c:plotArea>
      <c:layout/>
      <c:barChart>
        <c:barDir val="col"/>
        <c:grouping val="clustered"/>
        <c:varyColors val="0"/>
        <c:ser>
          <c:idx val="0"/>
          <c:order val="0"/>
          <c:tx>
            <c:strRef>
              <c:f>'5B'!$B$3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'5B'!$B$4:$B$10</c:f>
              <c:numCache>
                <c:formatCode>General</c:formatCode>
                <c:ptCount val="7"/>
                <c:pt idx="0">
                  <c:v>0</c:v>
                </c:pt>
                <c:pt idx="1">
                  <c:v>0</c:v>
                </c:pt>
                <c:pt idx="2">
                  <c:v>7</c:v>
                </c:pt>
                <c:pt idx="3">
                  <c:v>0</c:v>
                </c:pt>
                <c:pt idx="4">
                  <c:v>0</c:v>
                </c:pt>
                <c:pt idx="5">
                  <c:v>0</c:v>
                </c:pt>
                <c:pt idx="6">
                  <c:v>0</c:v>
                </c:pt>
              </c:numCache>
            </c:numRef>
          </c:val>
        </c:ser>
        <c:dLbls>
          <c:showLegendKey val="0"/>
          <c:showVal val="0"/>
          <c:showCatName val="0"/>
          <c:showSerName val="0"/>
          <c:showPercent val="0"/>
          <c:showBubbleSize val="0"/>
        </c:dLbls>
        <c:gapWidth val="75"/>
        <c:overlap val="-25"/>
        <c:axId val="236364544"/>
        <c:axId val="236366080"/>
      </c:barChart>
      <c:catAx>
        <c:axId val="236364544"/>
        <c:scaling>
          <c:orientation val="minMax"/>
        </c:scaling>
        <c:delete val="0"/>
        <c:axPos val="b"/>
        <c:numFmt formatCode="General" sourceLinked="1"/>
        <c:majorTickMark val="none"/>
        <c:minorTickMark val="none"/>
        <c:tickLblPos val="nextTo"/>
        <c:txPr>
          <a:bodyPr rot="-2400000"/>
          <a:lstStyle/>
          <a:p>
            <a:pPr>
              <a:defRPr/>
            </a:pPr>
            <a:endParaRPr lang="da-DK"/>
          </a:p>
        </c:txPr>
        <c:crossAx val="236366080"/>
        <c:crosses val="autoZero"/>
        <c:auto val="1"/>
        <c:lblAlgn val="ctr"/>
        <c:lblOffset val="100"/>
        <c:noMultiLvlLbl val="0"/>
      </c:catAx>
      <c:valAx>
        <c:axId val="236366080"/>
        <c:scaling>
          <c:orientation val="minMax"/>
          <c:min val="0"/>
        </c:scaling>
        <c:delete val="0"/>
        <c:axPos val="l"/>
        <c:majorGridlines/>
        <c:numFmt formatCode="General" sourceLinked="1"/>
        <c:majorTickMark val="none"/>
        <c:minorTickMark val="none"/>
        <c:tickLblPos val="nextTo"/>
        <c:crossAx val="236364544"/>
        <c:crosses val="autoZero"/>
        <c:crossBetween val="between"/>
        <c:majorUnit val="1"/>
      </c:valAx>
    </c:plotArea>
    <c:plotVisOnly val="0"/>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Garamond" panose="02020404030301010803" pitchFamily="18" charset="0"/>
              </a:defRPr>
            </a:pPr>
            <a:r>
              <a:rPr lang="en-US" sz="1800" b="1" i="0" baseline="0">
                <a:effectLst/>
                <a:latin typeface="Garamond" panose="02020404030301010803" pitchFamily="18" charset="0"/>
              </a:rPr>
              <a:t>Sammenligning </a:t>
            </a:r>
            <a:r>
              <a:rPr lang="da-DK" sz="1400" b="1" i="0" u="none" strike="noStrike" baseline="0">
                <a:effectLst/>
              </a:rPr>
              <a:t>–</a:t>
            </a:r>
            <a:r>
              <a:rPr lang="en-US" sz="1800" b="1" i="0" baseline="0">
                <a:effectLst/>
                <a:latin typeface="Garamond" panose="02020404030301010803" pitchFamily="18" charset="0"/>
              </a:rPr>
              <a:t> modenhed</a:t>
            </a:r>
            <a:endParaRPr lang="en-US" sz="14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'6. Styring af leverandør'!$A$6</c:f>
              <c:strCache>
                <c:ptCount val="1"/>
                <c:pt idx="0">
                  <c:v>Kontrol #</c:v>
                </c:pt>
              </c:strCache>
            </c:strRef>
          </c:tx>
          <c:invertIfNegative val="0"/>
          <c:cat>
            <c:numRef>
              <c:f>'6. Styring af leverandør'!$A$7:$A$12</c:f>
              <c:numCache>
                <c:formatCode>General</c:formatCode>
                <c:ptCount val="6"/>
                <c:pt idx="0">
                  <c:v>6.1</c:v>
                </c:pt>
                <c:pt idx="1">
                  <c:v>6.2</c:v>
                </c:pt>
                <c:pt idx="2">
                  <c:v>6.3</c:v>
                </c:pt>
                <c:pt idx="3">
                  <c:v>6.4</c:v>
                </c:pt>
                <c:pt idx="4">
                  <c:v>6.5</c:v>
                </c:pt>
                <c:pt idx="5">
                  <c:v>6.6</c:v>
                </c:pt>
              </c:numCache>
            </c:numRef>
          </c:cat>
          <c:val>
            <c:numRef>
              <c:f>'6. Styring af leverandør'!$C$7:$C$13</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236423808"/>
        <c:axId val="236441984"/>
      </c:barChart>
      <c:scatterChart>
        <c:scatterStyle val="lineMarker"/>
        <c:varyColors val="0"/>
        <c:ser>
          <c:idx val="1"/>
          <c:order val="1"/>
          <c:tx>
            <c:strRef>
              <c:f>'6B'!$B$12</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'6B'!$A$13:$A$14</c:f>
              <c:numCache>
                <c:formatCode>General</c:formatCode>
                <c:ptCount val="2"/>
                <c:pt idx="0">
                  <c:v>0.02</c:v>
                </c:pt>
                <c:pt idx="1">
                  <c:v>0.98</c:v>
                </c:pt>
              </c:numCache>
            </c:numRef>
          </c:xVal>
          <c:yVal>
            <c:numRef>
              <c:f>'6B'!$B$13:$B$14</c:f>
              <c:numCache>
                <c:formatCode>0.0</c:formatCode>
                <c:ptCount val="2"/>
                <c:pt idx="0">
                  <c:v>0</c:v>
                </c:pt>
                <c:pt idx="1">
                  <c:v>0</c:v>
                </c:pt>
              </c:numCache>
            </c:numRef>
          </c:yVal>
          <c:smooth val="0"/>
        </c:ser>
        <c:ser>
          <c:idx val="3"/>
          <c:order val="2"/>
          <c:tx>
            <c:strRef>
              <c:f>'6B'!$B$20</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'6B'!$A$21:$A$22</c:f>
              <c:numCache>
                <c:formatCode>General</c:formatCode>
                <c:ptCount val="2"/>
                <c:pt idx="0">
                  <c:v>0.02</c:v>
                </c:pt>
                <c:pt idx="1">
                  <c:v>0.98</c:v>
                </c:pt>
              </c:numCache>
            </c:numRef>
          </c:xVal>
          <c:yVal>
            <c:numRef>
              <c:f>'6B'!$B$21:$B$22</c:f>
              <c:numCache>
                <c:formatCode>0.0</c:formatCode>
                <c:ptCount val="2"/>
                <c:pt idx="0">
                  <c:v>0</c:v>
                </c:pt>
                <c:pt idx="1">
                  <c:v>0</c:v>
                </c:pt>
              </c:numCache>
            </c:numRef>
          </c:yVal>
          <c:smooth val="0"/>
        </c:ser>
        <c:dLbls>
          <c:showLegendKey val="0"/>
          <c:showVal val="0"/>
          <c:showCatName val="0"/>
          <c:showSerName val="0"/>
          <c:showPercent val="0"/>
          <c:showBubbleSize val="0"/>
        </c:dLbls>
        <c:axId val="236445056"/>
        <c:axId val="236443520"/>
      </c:scatterChart>
      <c:catAx>
        <c:axId val="236423808"/>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36441984"/>
        <c:crosses val="autoZero"/>
        <c:auto val="1"/>
        <c:lblAlgn val="ctr"/>
        <c:lblOffset val="100"/>
        <c:noMultiLvlLbl val="0"/>
      </c:catAx>
      <c:valAx>
        <c:axId val="236441984"/>
        <c:scaling>
          <c:orientation val="minMax"/>
          <c:max val="5"/>
          <c:min val="0"/>
        </c:scaling>
        <c:delete val="0"/>
        <c:axPos val="l"/>
        <c:majorGridlines/>
        <c:numFmt formatCode="General" sourceLinked="1"/>
        <c:majorTickMark val="none"/>
        <c:minorTickMark val="none"/>
        <c:tickLblPos val="nextTo"/>
        <c:spPr>
          <a:ln w="9525">
            <a:noFill/>
          </a:ln>
        </c:spPr>
        <c:crossAx val="236423808"/>
        <c:crosses val="autoZero"/>
        <c:crossBetween val="between"/>
        <c:majorUnit val="1"/>
      </c:valAx>
      <c:valAx>
        <c:axId val="236443520"/>
        <c:scaling>
          <c:orientation val="minMax"/>
        </c:scaling>
        <c:delete val="1"/>
        <c:axPos val="r"/>
        <c:numFmt formatCode="0.0" sourceLinked="1"/>
        <c:majorTickMark val="out"/>
        <c:minorTickMark val="none"/>
        <c:tickLblPos val="none"/>
        <c:crossAx val="236445056"/>
        <c:crosses val="max"/>
        <c:crossBetween val="midCat"/>
      </c:valAx>
      <c:valAx>
        <c:axId val="236445056"/>
        <c:scaling>
          <c:orientation val="minMax"/>
          <c:max val="1"/>
          <c:min val="0"/>
        </c:scaling>
        <c:delete val="0"/>
        <c:axPos val="t"/>
        <c:numFmt formatCode="General" sourceLinked="1"/>
        <c:majorTickMark val="none"/>
        <c:minorTickMark val="none"/>
        <c:tickLblPos val="none"/>
        <c:crossAx val="236443520"/>
        <c:crosses val="max"/>
        <c:crossBetween val="midCat"/>
      </c:valAx>
    </c:plotArea>
    <c:legend>
      <c:legendPos val="t"/>
      <c:layout/>
      <c:overlay val="0"/>
    </c:legend>
    <c:plotVisOnly val="0"/>
    <c:dispBlanksAs val="gap"/>
    <c:showDLblsOverMax val="0"/>
  </c:chart>
  <c:printSettings>
    <c:headerFooter/>
    <c:pageMargins b="0.750000000000006" l="0.70000000000000062" r="0.70000000000000062" t="0.75000000000000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sz="1800" b="1" i="0" u="none" strike="noStrike" baseline="0">
                <a:effectLst/>
                <a:latin typeface="Garamond" panose="02020404030301010803" pitchFamily="18" charset="0"/>
              </a:rPr>
              <a:t>Modenhed</a:t>
            </a:r>
            <a:endParaRPr lang="en-US">
              <a:latin typeface="Garamond" panose="02020404030301010803" pitchFamily="18" charset="0"/>
            </a:endParaRPr>
          </a:p>
        </c:rich>
      </c:tx>
      <c:overlay val="0"/>
    </c:title>
    <c:autoTitleDeleted val="0"/>
    <c:plotArea>
      <c:layout/>
      <c:barChart>
        <c:barDir val="col"/>
        <c:grouping val="clustered"/>
        <c:varyColors val="0"/>
        <c:ser>
          <c:idx val="0"/>
          <c:order val="0"/>
          <c:tx>
            <c:strRef>
              <c:f>'6B'!$B$3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'6B'!$B$4:$B$10</c:f>
              <c:numCache>
                <c:formatCode>General</c:formatCode>
                <c:ptCount val="7"/>
                <c:pt idx="0">
                  <c:v>0</c:v>
                </c:pt>
                <c:pt idx="1">
                  <c:v>0</c:v>
                </c:pt>
                <c:pt idx="2">
                  <c:v>7</c:v>
                </c:pt>
                <c:pt idx="3">
                  <c:v>0</c:v>
                </c:pt>
                <c:pt idx="4">
                  <c:v>0</c:v>
                </c:pt>
                <c:pt idx="5">
                  <c:v>0</c:v>
                </c:pt>
                <c:pt idx="6">
                  <c:v>0</c:v>
                </c:pt>
              </c:numCache>
            </c:numRef>
          </c:val>
        </c:ser>
        <c:dLbls>
          <c:showLegendKey val="0"/>
          <c:showVal val="0"/>
          <c:showCatName val="0"/>
          <c:showSerName val="0"/>
          <c:showPercent val="0"/>
          <c:showBubbleSize val="0"/>
        </c:dLbls>
        <c:gapWidth val="75"/>
        <c:overlap val="-25"/>
        <c:axId val="221249920"/>
        <c:axId val="221251456"/>
      </c:barChart>
      <c:catAx>
        <c:axId val="221249920"/>
        <c:scaling>
          <c:orientation val="minMax"/>
        </c:scaling>
        <c:delete val="0"/>
        <c:axPos val="b"/>
        <c:numFmt formatCode="General" sourceLinked="1"/>
        <c:majorTickMark val="none"/>
        <c:minorTickMark val="none"/>
        <c:tickLblPos val="nextTo"/>
        <c:txPr>
          <a:bodyPr rot="-2400000"/>
          <a:lstStyle/>
          <a:p>
            <a:pPr>
              <a:defRPr/>
            </a:pPr>
            <a:endParaRPr lang="da-DK"/>
          </a:p>
        </c:txPr>
        <c:crossAx val="221251456"/>
        <c:crosses val="autoZero"/>
        <c:auto val="1"/>
        <c:lblAlgn val="ctr"/>
        <c:lblOffset val="100"/>
        <c:noMultiLvlLbl val="0"/>
      </c:catAx>
      <c:valAx>
        <c:axId val="221251456"/>
        <c:scaling>
          <c:orientation val="minMax"/>
          <c:min val="0"/>
        </c:scaling>
        <c:delete val="0"/>
        <c:axPos val="l"/>
        <c:majorGridlines/>
        <c:numFmt formatCode="General" sourceLinked="1"/>
        <c:majorTickMark val="none"/>
        <c:minorTickMark val="none"/>
        <c:tickLblPos val="nextTo"/>
        <c:crossAx val="221249920"/>
        <c:crosses val="autoZero"/>
        <c:crossBetween val="between"/>
        <c:majorUnit val="1"/>
      </c:valAx>
    </c:plotArea>
    <c:plotVisOnly val="0"/>
    <c:dispBlanksAs val="gap"/>
    <c:showDLblsOverMax val="0"/>
  </c:chart>
  <c:printSettings>
    <c:headerFooter/>
    <c:pageMargins b="0.75000000000000577" l="0.70000000000000062" r="0.70000000000000062" t="0.750000000000005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Garamond" panose="02020404030301010803" pitchFamily="18" charset="0"/>
              </a:defRPr>
            </a:pPr>
            <a:r>
              <a:rPr lang="en-US" sz="1800" b="1" i="0" baseline="0">
                <a:effectLst/>
                <a:latin typeface="Garamond" panose="02020404030301010803" pitchFamily="18" charset="0"/>
              </a:rPr>
              <a:t>Sammenligning </a:t>
            </a:r>
            <a:r>
              <a:rPr lang="da-DK" sz="1400" b="1" i="0" u="none" strike="noStrike" baseline="0">
                <a:effectLst/>
              </a:rPr>
              <a:t>–</a:t>
            </a:r>
            <a:r>
              <a:rPr lang="en-US" sz="1800" b="1" i="0" baseline="0">
                <a:effectLst/>
                <a:latin typeface="Garamond" panose="02020404030301010803" pitchFamily="18" charset="0"/>
              </a:rPr>
              <a:t> modenhed</a:t>
            </a:r>
            <a:endParaRPr lang="en-US" sz="14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'7. Beredskabsproces'!$A$6</c:f>
              <c:strCache>
                <c:ptCount val="1"/>
                <c:pt idx="0">
                  <c:v>Kontrol #</c:v>
                </c:pt>
              </c:strCache>
            </c:strRef>
          </c:tx>
          <c:invertIfNegative val="0"/>
          <c:cat>
            <c:numRef>
              <c:f>'7. Beredskabsproces'!$A$7:$A$13</c:f>
              <c:numCache>
                <c:formatCode>General</c:formatCode>
                <c:ptCount val="7"/>
                <c:pt idx="0">
                  <c:v>7.1</c:v>
                </c:pt>
                <c:pt idx="1">
                  <c:v>7.2</c:v>
                </c:pt>
                <c:pt idx="2">
                  <c:v>7.3</c:v>
                </c:pt>
                <c:pt idx="3">
                  <c:v>7.4</c:v>
                </c:pt>
                <c:pt idx="4">
                  <c:v>7.5</c:v>
                </c:pt>
                <c:pt idx="5">
                  <c:v>7.6</c:v>
                </c:pt>
                <c:pt idx="6">
                  <c:v>7.7</c:v>
                </c:pt>
              </c:numCache>
            </c:numRef>
          </c:cat>
          <c:val>
            <c:numRef>
              <c:f>'7. Beredskabsproces'!$C$7:$C$13</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75"/>
        <c:overlap val="-25"/>
        <c:axId val="236161280"/>
        <c:axId val="236167168"/>
      </c:barChart>
      <c:scatterChart>
        <c:scatterStyle val="lineMarker"/>
        <c:varyColors val="0"/>
        <c:ser>
          <c:idx val="1"/>
          <c:order val="1"/>
          <c:tx>
            <c:strRef>
              <c:f>'7B'!$B$12</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'7B'!$A$13:$A$14</c:f>
              <c:numCache>
                <c:formatCode>General</c:formatCode>
                <c:ptCount val="2"/>
                <c:pt idx="0">
                  <c:v>0.02</c:v>
                </c:pt>
                <c:pt idx="1">
                  <c:v>0.98</c:v>
                </c:pt>
              </c:numCache>
            </c:numRef>
          </c:xVal>
          <c:yVal>
            <c:numRef>
              <c:f>'7B'!$B$13:$B$14</c:f>
              <c:numCache>
                <c:formatCode>0.0</c:formatCode>
                <c:ptCount val="2"/>
                <c:pt idx="0">
                  <c:v>0</c:v>
                </c:pt>
                <c:pt idx="1">
                  <c:v>0</c:v>
                </c:pt>
              </c:numCache>
            </c:numRef>
          </c:yVal>
          <c:smooth val="0"/>
        </c:ser>
        <c:ser>
          <c:idx val="3"/>
          <c:order val="2"/>
          <c:tx>
            <c:strRef>
              <c:f>'7B'!$B$20</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'7B'!$A$21:$A$22</c:f>
              <c:numCache>
                <c:formatCode>General</c:formatCode>
                <c:ptCount val="2"/>
                <c:pt idx="0">
                  <c:v>0.02</c:v>
                </c:pt>
                <c:pt idx="1">
                  <c:v>0.98</c:v>
                </c:pt>
              </c:numCache>
            </c:numRef>
          </c:xVal>
          <c:yVal>
            <c:numRef>
              <c:f>'7B'!$B$21:$B$22</c:f>
              <c:numCache>
                <c:formatCode>0.0</c:formatCode>
                <c:ptCount val="2"/>
                <c:pt idx="0">
                  <c:v>0</c:v>
                </c:pt>
                <c:pt idx="1">
                  <c:v>0</c:v>
                </c:pt>
              </c:numCache>
            </c:numRef>
          </c:yVal>
          <c:smooth val="0"/>
        </c:ser>
        <c:dLbls>
          <c:showLegendKey val="0"/>
          <c:showVal val="0"/>
          <c:showCatName val="0"/>
          <c:showSerName val="0"/>
          <c:showPercent val="0"/>
          <c:showBubbleSize val="0"/>
        </c:dLbls>
        <c:axId val="236170240"/>
        <c:axId val="236168704"/>
      </c:scatterChart>
      <c:catAx>
        <c:axId val="236161280"/>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36167168"/>
        <c:crosses val="autoZero"/>
        <c:auto val="1"/>
        <c:lblAlgn val="ctr"/>
        <c:lblOffset val="100"/>
        <c:noMultiLvlLbl val="0"/>
      </c:catAx>
      <c:valAx>
        <c:axId val="236167168"/>
        <c:scaling>
          <c:orientation val="minMax"/>
          <c:max val="5"/>
          <c:min val="0"/>
        </c:scaling>
        <c:delete val="0"/>
        <c:axPos val="l"/>
        <c:majorGridlines/>
        <c:numFmt formatCode="General" sourceLinked="1"/>
        <c:majorTickMark val="none"/>
        <c:minorTickMark val="none"/>
        <c:tickLblPos val="nextTo"/>
        <c:spPr>
          <a:ln w="9525">
            <a:noFill/>
          </a:ln>
        </c:spPr>
        <c:crossAx val="236161280"/>
        <c:crosses val="autoZero"/>
        <c:crossBetween val="between"/>
        <c:majorUnit val="1"/>
      </c:valAx>
      <c:valAx>
        <c:axId val="236168704"/>
        <c:scaling>
          <c:orientation val="minMax"/>
        </c:scaling>
        <c:delete val="1"/>
        <c:axPos val="r"/>
        <c:numFmt formatCode="0.0" sourceLinked="1"/>
        <c:majorTickMark val="out"/>
        <c:minorTickMark val="none"/>
        <c:tickLblPos val="none"/>
        <c:crossAx val="236170240"/>
        <c:crosses val="max"/>
        <c:crossBetween val="midCat"/>
      </c:valAx>
      <c:valAx>
        <c:axId val="236170240"/>
        <c:scaling>
          <c:orientation val="minMax"/>
          <c:max val="1"/>
          <c:min val="0"/>
        </c:scaling>
        <c:delete val="0"/>
        <c:axPos val="t"/>
        <c:numFmt formatCode="General" sourceLinked="1"/>
        <c:majorTickMark val="none"/>
        <c:minorTickMark val="none"/>
        <c:tickLblPos val="none"/>
        <c:crossAx val="236168704"/>
        <c:crosses val="max"/>
        <c:crossBetween val="midCat"/>
      </c:valAx>
    </c:plotArea>
    <c:legend>
      <c:legendPos val="t"/>
      <c:layout/>
      <c:overlay val="0"/>
    </c:legend>
    <c:plotVisOnly val="0"/>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sz="1800" b="1" i="0" u="none" strike="noStrike" baseline="0">
                <a:effectLst/>
                <a:latin typeface="Garamond" panose="02020404030301010803" pitchFamily="18" charset="0"/>
              </a:rPr>
              <a:t>Modenhed</a:t>
            </a:r>
            <a:endParaRPr lang="en-US">
              <a:latin typeface="Garamond" panose="02020404030301010803" pitchFamily="18" charset="0"/>
            </a:endParaRPr>
          </a:p>
        </c:rich>
      </c:tx>
      <c:overlay val="0"/>
    </c:title>
    <c:autoTitleDeleted val="0"/>
    <c:plotArea>
      <c:layout/>
      <c:barChart>
        <c:barDir val="col"/>
        <c:grouping val="clustered"/>
        <c:varyColors val="0"/>
        <c:ser>
          <c:idx val="0"/>
          <c:order val="0"/>
          <c:tx>
            <c:strRef>
              <c:f>'7B'!$B$3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'7B'!$B$4:$B$10</c:f>
              <c:numCache>
                <c:formatCode>General</c:formatCode>
                <c:ptCount val="7"/>
                <c:pt idx="0">
                  <c:v>0</c:v>
                </c:pt>
                <c:pt idx="1">
                  <c:v>0</c:v>
                </c:pt>
                <c:pt idx="2">
                  <c:v>7</c:v>
                </c:pt>
                <c:pt idx="3">
                  <c:v>0</c:v>
                </c:pt>
                <c:pt idx="4">
                  <c:v>0</c:v>
                </c:pt>
                <c:pt idx="5">
                  <c:v>0</c:v>
                </c:pt>
                <c:pt idx="6">
                  <c:v>0</c:v>
                </c:pt>
              </c:numCache>
            </c:numRef>
          </c:val>
        </c:ser>
        <c:dLbls>
          <c:showLegendKey val="0"/>
          <c:showVal val="0"/>
          <c:showCatName val="0"/>
          <c:showSerName val="0"/>
          <c:showPercent val="0"/>
          <c:showBubbleSize val="0"/>
        </c:dLbls>
        <c:gapWidth val="75"/>
        <c:overlap val="-25"/>
        <c:axId val="236507136"/>
        <c:axId val="236508672"/>
      </c:barChart>
      <c:catAx>
        <c:axId val="236507136"/>
        <c:scaling>
          <c:orientation val="minMax"/>
        </c:scaling>
        <c:delete val="0"/>
        <c:axPos val="b"/>
        <c:numFmt formatCode="General" sourceLinked="1"/>
        <c:majorTickMark val="none"/>
        <c:minorTickMark val="none"/>
        <c:tickLblPos val="nextTo"/>
        <c:txPr>
          <a:bodyPr rot="-2400000"/>
          <a:lstStyle/>
          <a:p>
            <a:pPr>
              <a:defRPr/>
            </a:pPr>
            <a:endParaRPr lang="da-DK"/>
          </a:p>
        </c:txPr>
        <c:crossAx val="236508672"/>
        <c:crosses val="autoZero"/>
        <c:auto val="1"/>
        <c:lblAlgn val="ctr"/>
        <c:lblOffset val="100"/>
        <c:noMultiLvlLbl val="0"/>
      </c:catAx>
      <c:valAx>
        <c:axId val="236508672"/>
        <c:scaling>
          <c:orientation val="minMax"/>
          <c:min val="0"/>
        </c:scaling>
        <c:delete val="0"/>
        <c:axPos val="l"/>
        <c:majorGridlines/>
        <c:numFmt formatCode="General" sourceLinked="1"/>
        <c:majorTickMark val="none"/>
        <c:minorTickMark val="none"/>
        <c:tickLblPos val="nextTo"/>
        <c:crossAx val="236507136"/>
        <c:crosses val="autoZero"/>
        <c:crossBetween val="between"/>
        <c:majorUnit val="1"/>
      </c:valAx>
    </c:plotArea>
    <c:plotVisOnly val="0"/>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Garamond" panose="02020404030301010803" pitchFamily="18" charset="0"/>
              </a:defRPr>
            </a:pPr>
            <a:r>
              <a:rPr lang="en-US" sz="1800" b="1" i="0" baseline="0">
                <a:effectLst/>
                <a:latin typeface="Garamond" panose="02020404030301010803" pitchFamily="18" charset="0"/>
              </a:rPr>
              <a:t>Sammenligning </a:t>
            </a:r>
            <a:r>
              <a:rPr lang="da-DK" sz="1400" b="1" i="0" u="none" strike="noStrike" baseline="0">
                <a:effectLst/>
              </a:rPr>
              <a:t>–</a:t>
            </a:r>
            <a:r>
              <a:rPr lang="en-US" sz="1800" b="1" i="0" baseline="0">
                <a:effectLst/>
                <a:latin typeface="Garamond" panose="02020404030301010803" pitchFamily="18" charset="0"/>
              </a:rPr>
              <a:t> modenhed</a:t>
            </a:r>
            <a:endParaRPr lang="en-US" sz="14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'8. Forankring, vedl. og test'!$A$6</c:f>
              <c:strCache>
                <c:ptCount val="1"/>
                <c:pt idx="0">
                  <c:v>Kontrol #</c:v>
                </c:pt>
              </c:strCache>
            </c:strRef>
          </c:tx>
          <c:invertIfNegative val="0"/>
          <c:cat>
            <c:numRef>
              <c:f>'8. Forankring, vedl. og test'!$A$7:$A$14</c:f>
              <c:numCache>
                <c:formatCode>General</c:formatCode>
                <c:ptCount val="8"/>
                <c:pt idx="0">
                  <c:v>8.1</c:v>
                </c:pt>
                <c:pt idx="1">
                  <c:v>8.1999999999999993</c:v>
                </c:pt>
                <c:pt idx="2">
                  <c:v>8.3000000000000007</c:v>
                </c:pt>
                <c:pt idx="3">
                  <c:v>8.4</c:v>
                </c:pt>
                <c:pt idx="4">
                  <c:v>8.5</c:v>
                </c:pt>
                <c:pt idx="5">
                  <c:v>8.6</c:v>
                </c:pt>
                <c:pt idx="6">
                  <c:v>8.6999999999999993</c:v>
                </c:pt>
                <c:pt idx="7">
                  <c:v>8.8000000000000007</c:v>
                </c:pt>
              </c:numCache>
            </c:numRef>
          </c:cat>
          <c:val>
            <c:numRef>
              <c:f>'8. Forankring, vedl. og test'!$C$7:$C$14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5"/>
        <c:overlap val="-25"/>
        <c:axId val="236115456"/>
        <c:axId val="236116992"/>
      </c:barChart>
      <c:scatterChart>
        <c:scatterStyle val="lineMarker"/>
        <c:varyColors val="0"/>
        <c:ser>
          <c:idx val="1"/>
          <c:order val="1"/>
          <c:tx>
            <c:strRef>
              <c:f>'8B'!$B$13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'8B'!$A$14:$A$15</c:f>
              <c:numCache>
                <c:formatCode>General</c:formatCode>
                <c:ptCount val="2"/>
                <c:pt idx="0">
                  <c:v>0.02</c:v>
                </c:pt>
                <c:pt idx="1">
                  <c:v>0.98</c:v>
                </c:pt>
              </c:numCache>
            </c:numRef>
          </c:xVal>
          <c:yVal>
            <c:numRef>
              <c:f>'8B'!$B$14:$B$15</c:f>
              <c:numCache>
                <c:formatCode>0.0</c:formatCode>
                <c:ptCount val="2"/>
                <c:pt idx="0">
                  <c:v>0</c:v>
                </c:pt>
                <c:pt idx="1">
                  <c:v>0</c:v>
                </c:pt>
              </c:numCache>
            </c:numRef>
          </c:yVal>
          <c:smooth val="0"/>
        </c:ser>
        <c:ser>
          <c:idx val="3"/>
          <c:order val="2"/>
          <c:tx>
            <c:strRef>
              <c:f>'8B'!$B$21</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'8B'!$A$22:$A$23</c:f>
              <c:numCache>
                <c:formatCode>General</c:formatCode>
                <c:ptCount val="2"/>
                <c:pt idx="0">
                  <c:v>0.02</c:v>
                </c:pt>
                <c:pt idx="1">
                  <c:v>0.98</c:v>
                </c:pt>
              </c:numCache>
            </c:numRef>
          </c:xVal>
          <c:yVal>
            <c:numRef>
              <c:f>'8B'!$B$22:$B$23</c:f>
              <c:numCache>
                <c:formatCode>0.0</c:formatCode>
                <c:ptCount val="2"/>
                <c:pt idx="0">
                  <c:v>0</c:v>
                </c:pt>
                <c:pt idx="1">
                  <c:v>0</c:v>
                </c:pt>
              </c:numCache>
            </c:numRef>
          </c:yVal>
          <c:smooth val="0"/>
        </c:ser>
        <c:dLbls>
          <c:showLegendKey val="0"/>
          <c:showVal val="0"/>
          <c:showCatName val="0"/>
          <c:showSerName val="0"/>
          <c:showPercent val="0"/>
          <c:showBubbleSize val="0"/>
        </c:dLbls>
        <c:axId val="236124416"/>
        <c:axId val="236122880"/>
      </c:scatterChart>
      <c:catAx>
        <c:axId val="236115456"/>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36116992"/>
        <c:crosses val="autoZero"/>
        <c:auto val="1"/>
        <c:lblAlgn val="ctr"/>
        <c:lblOffset val="100"/>
        <c:noMultiLvlLbl val="0"/>
      </c:catAx>
      <c:valAx>
        <c:axId val="236116992"/>
        <c:scaling>
          <c:orientation val="minMax"/>
          <c:max val="5"/>
          <c:min val="0"/>
        </c:scaling>
        <c:delete val="0"/>
        <c:axPos val="l"/>
        <c:majorGridlines/>
        <c:numFmt formatCode="General" sourceLinked="1"/>
        <c:majorTickMark val="none"/>
        <c:minorTickMark val="none"/>
        <c:tickLblPos val="nextTo"/>
        <c:spPr>
          <a:ln w="9525">
            <a:noFill/>
          </a:ln>
        </c:spPr>
        <c:crossAx val="236115456"/>
        <c:crosses val="autoZero"/>
        <c:crossBetween val="between"/>
        <c:majorUnit val="1"/>
      </c:valAx>
      <c:valAx>
        <c:axId val="236122880"/>
        <c:scaling>
          <c:orientation val="minMax"/>
        </c:scaling>
        <c:delete val="1"/>
        <c:axPos val="r"/>
        <c:numFmt formatCode="0.0" sourceLinked="1"/>
        <c:majorTickMark val="out"/>
        <c:minorTickMark val="none"/>
        <c:tickLblPos val="none"/>
        <c:crossAx val="236124416"/>
        <c:crosses val="max"/>
        <c:crossBetween val="midCat"/>
      </c:valAx>
      <c:valAx>
        <c:axId val="236124416"/>
        <c:scaling>
          <c:orientation val="minMax"/>
          <c:max val="1"/>
          <c:min val="0"/>
        </c:scaling>
        <c:delete val="0"/>
        <c:axPos val="t"/>
        <c:numFmt formatCode="General" sourceLinked="1"/>
        <c:majorTickMark val="none"/>
        <c:minorTickMark val="none"/>
        <c:tickLblPos val="none"/>
        <c:crossAx val="236122880"/>
        <c:crosses val="max"/>
        <c:crossBetween val="midCat"/>
      </c:valAx>
    </c:plotArea>
    <c:legend>
      <c:legendPos val="t"/>
      <c:layout/>
      <c:overlay val="0"/>
    </c:legend>
    <c:plotVisOnly val="0"/>
    <c:dispBlanksAs val="gap"/>
    <c:showDLblsOverMax val="0"/>
  </c:chart>
  <c:printSettings>
    <c:headerFooter/>
    <c:pageMargins b="0.75000000000000688" l="0.70000000000000062" r="0.70000000000000062" t="0.7500000000000068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sz="1800" b="1" i="0" u="none" strike="noStrike" baseline="0">
                <a:effectLst/>
                <a:latin typeface="Garamond" panose="02020404030301010803" pitchFamily="18" charset="0"/>
              </a:rPr>
              <a:t>Modenhed</a:t>
            </a:r>
            <a:endParaRPr lang="en-US">
              <a:latin typeface="Garamond" panose="02020404030301010803" pitchFamily="18" charset="0"/>
            </a:endParaRPr>
          </a:p>
        </c:rich>
      </c:tx>
      <c:overlay val="0"/>
    </c:title>
    <c:autoTitleDeleted val="0"/>
    <c:plotArea>
      <c:layout/>
      <c:barChart>
        <c:barDir val="col"/>
        <c:grouping val="clustered"/>
        <c:varyColors val="0"/>
        <c:ser>
          <c:idx val="0"/>
          <c:order val="0"/>
          <c:tx>
            <c:strRef>
              <c:f>'8B'!$B$3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'8B'!$B$4:$B$10</c:f>
              <c:numCache>
                <c:formatCode>General</c:formatCode>
                <c:ptCount val="7"/>
                <c:pt idx="0">
                  <c:v>0</c:v>
                </c:pt>
                <c:pt idx="1">
                  <c:v>0</c:v>
                </c:pt>
                <c:pt idx="2">
                  <c:v>8</c:v>
                </c:pt>
                <c:pt idx="3">
                  <c:v>0</c:v>
                </c:pt>
                <c:pt idx="4">
                  <c:v>0</c:v>
                </c:pt>
                <c:pt idx="5">
                  <c:v>0</c:v>
                </c:pt>
                <c:pt idx="6">
                  <c:v>0</c:v>
                </c:pt>
              </c:numCache>
            </c:numRef>
          </c:val>
        </c:ser>
        <c:dLbls>
          <c:showLegendKey val="0"/>
          <c:showVal val="0"/>
          <c:showCatName val="0"/>
          <c:showSerName val="0"/>
          <c:showPercent val="0"/>
          <c:showBubbleSize val="0"/>
        </c:dLbls>
        <c:gapWidth val="75"/>
        <c:overlap val="-25"/>
        <c:axId val="237202048"/>
        <c:axId val="237207936"/>
      </c:barChart>
      <c:catAx>
        <c:axId val="237202048"/>
        <c:scaling>
          <c:orientation val="minMax"/>
        </c:scaling>
        <c:delete val="0"/>
        <c:axPos val="b"/>
        <c:numFmt formatCode="General" sourceLinked="1"/>
        <c:majorTickMark val="none"/>
        <c:minorTickMark val="none"/>
        <c:tickLblPos val="nextTo"/>
        <c:txPr>
          <a:bodyPr rot="-2400000"/>
          <a:lstStyle/>
          <a:p>
            <a:pPr>
              <a:defRPr/>
            </a:pPr>
            <a:endParaRPr lang="da-DK"/>
          </a:p>
        </c:txPr>
        <c:crossAx val="237207936"/>
        <c:crosses val="autoZero"/>
        <c:auto val="1"/>
        <c:lblAlgn val="ctr"/>
        <c:lblOffset val="100"/>
        <c:noMultiLvlLbl val="0"/>
      </c:catAx>
      <c:valAx>
        <c:axId val="237207936"/>
        <c:scaling>
          <c:orientation val="minMax"/>
          <c:min val="0"/>
        </c:scaling>
        <c:delete val="0"/>
        <c:axPos val="l"/>
        <c:majorGridlines/>
        <c:numFmt formatCode="General" sourceLinked="1"/>
        <c:majorTickMark val="none"/>
        <c:minorTickMark val="none"/>
        <c:tickLblPos val="nextTo"/>
        <c:crossAx val="237202048"/>
        <c:crosses val="autoZero"/>
        <c:crossBetween val="between"/>
        <c:majorUnit val="1"/>
      </c:valAx>
    </c:plotArea>
    <c:plotVisOnly val="0"/>
    <c:dispBlanksAs val="gap"/>
    <c:showDLblsOverMax val="0"/>
  </c:chart>
  <c:printSettings>
    <c:headerFooter/>
    <c:pageMargins b="0.75000000000000666" l="0.70000000000000062" r="0.70000000000000062" t="0.750000000000006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Modenhed </a:t>
            </a:r>
            <a:r>
              <a:rPr lang="da-DK" sz="1800" b="1" i="0" u="none" strike="noStrike" baseline="0">
                <a:effectLst/>
              </a:rPr>
              <a:t>–</a:t>
            </a:r>
            <a:r>
              <a:rPr lang="en-US"/>
              <a:t> sammenligning</a:t>
            </a:r>
          </a:p>
        </c:rich>
      </c:tx>
      <c:layout/>
      <c:overlay val="0"/>
    </c:title>
    <c:autoTitleDeleted val="0"/>
    <c:plotArea>
      <c:layout/>
      <c:barChart>
        <c:barDir val="col"/>
        <c:grouping val="clustered"/>
        <c:varyColors val="0"/>
        <c:ser>
          <c:idx val="0"/>
          <c:order val="0"/>
          <c:tx>
            <c:strRef>
              <c:f>'1. Samfundsmæssig konsekvens'!$A$6</c:f>
              <c:strCache>
                <c:ptCount val="1"/>
                <c:pt idx="0">
                  <c:v>Kontrol #</c:v>
                </c:pt>
              </c:strCache>
            </c:strRef>
          </c:tx>
          <c:invertIfNegative val="0"/>
          <c:cat>
            <c:numRef>
              <c:f>'1. Samfundsmæssig konsekvens'!$A$7:$A$11</c:f>
              <c:numCache>
                <c:formatCode>General</c:formatCode>
                <c:ptCount val="5"/>
                <c:pt idx="0">
                  <c:v>1.1000000000000001</c:v>
                </c:pt>
                <c:pt idx="1">
                  <c:v>1.2</c:v>
                </c:pt>
                <c:pt idx="2">
                  <c:v>1.3</c:v>
                </c:pt>
                <c:pt idx="3">
                  <c:v>1.4</c:v>
                </c:pt>
                <c:pt idx="4">
                  <c:v>1.5</c:v>
                </c:pt>
              </c:numCache>
            </c:numRef>
          </c:cat>
          <c:val>
            <c:numRef>
              <c:f>'1. Samfundsmæssig konsekvens'!$C$7:$C$11</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75"/>
        <c:overlap val="-25"/>
        <c:axId val="218445312"/>
        <c:axId val="218446848"/>
      </c:barChart>
      <c:scatterChart>
        <c:scatterStyle val="lineMarker"/>
        <c:varyColors val="0"/>
        <c:ser>
          <c:idx val="1"/>
          <c:order val="1"/>
          <c:tx>
            <c:strRef>
              <c:f>'1B'!$B$13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'1B'!$A$14:$A$15</c:f>
              <c:numCache>
                <c:formatCode>General</c:formatCode>
                <c:ptCount val="2"/>
                <c:pt idx="0">
                  <c:v>0.02</c:v>
                </c:pt>
                <c:pt idx="1">
                  <c:v>0.98</c:v>
                </c:pt>
              </c:numCache>
            </c:numRef>
          </c:xVal>
          <c:yVal>
            <c:numRef>
              <c:f>'1B'!$B$14:$B$15</c:f>
              <c:numCache>
                <c:formatCode>0.0</c:formatCode>
                <c:ptCount val="2"/>
                <c:pt idx="0">
                  <c:v>0</c:v>
                </c:pt>
                <c:pt idx="1">
                  <c:v>0</c:v>
                </c:pt>
              </c:numCache>
            </c:numRef>
          </c:yVal>
          <c:smooth val="0"/>
        </c:ser>
        <c:ser>
          <c:idx val="3"/>
          <c:order val="2"/>
          <c:tx>
            <c:strRef>
              <c:f>'1B'!$B$21</c:f>
              <c:strCache>
                <c:ptCount val="1"/>
                <c:pt idx="0">
                  <c:v>Ønsket modenhedsniveau</c:v>
                </c:pt>
              </c:strCache>
            </c:strRef>
          </c:tx>
          <c:spPr>
            <a:ln>
              <a:solidFill>
                <a:srgbClr val="CC0000"/>
              </a:solidFill>
            </a:ln>
          </c:spPr>
          <c:marker>
            <c:symbol val="none"/>
          </c:marker>
          <c:dPt>
            <c:idx val="1"/>
            <c:bubble3D val="0"/>
          </c:dPt>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'1B'!$A$22:$A$23</c:f>
              <c:numCache>
                <c:formatCode>General</c:formatCode>
                <c:ptCount val="2"/>
                <c:pt idx="0">
                  <c:v>0.02</c:v>
                </c:pt>
                <c:pt idx="1">
                  <c:v>0.98</c:v>
                </c:pt>
              </c:numCache>
            </c:numRef>
          </c:xVal>
          <c:yVal>
            <c:numRef>
              <c:f>'1B'!$B$22:$B$23</c:f>
              <c:numCache>
                <c:formatCode>0.0</c:formatCode>
                <c:ptCount val="2"/>
                <c:pt idx="0">
                  <c:v>0</c:v>
                </c:pt>
                <c:pt idx="1">
                  <c:v>0</c:v>
                </c:pt>
              </c:numCache>
            </c:numRef>
          </c:yVal>
          <c:smooth val="0"/>
        </c:ser>
        <c:dLbls>
          <c:showLegendKey val="0"/>
          <c:showVal val="0"/>
          <c:showCatName val="0"/>
          <c:showSerName val="0"/>
          <c:showPercent val="0"/>
          <c:showBubbleSize val="0"/>
        </c:dLbls>
        <c:axId val="218466560"/>
        <c:axId val="218465024"/>
      </c:scatterChart>
      <c:catAx>
        <c:axId val="218445312"/>
        <c:scaling>
          <c:orientation val="minMax"/>
        </c:scaling>
        <c:delete val="0"/>
        <c:axPos val="b"/>
        <c:numFmt formatCode="General" sourceLinked="1"/>
        <c:majorTickMark val="none"/>
        <c:minorTickMark val="none"/>
        <c:tickLblPos val="nextTo"/>
        <c:txPr>
          <a:bodyPr rot="-2400000"/>
          <a:lstStyle/>
          <a:p>
            <a:pPr>
              <a:defRPr/>
            </a:pPr>
            <a:endParaRPr lang="da-DK"/>
          </a:p>
        </c:txPr>
        <c:crossAx val="218446848"/>
        <c:crosses val="autoZero"/>
        <c:auto val="1"/>
        <c:lblAlgn val="ctr"/>
        <c:lblOffset val="100"/>
        <c:noMultiLvlLbl val="0"/>
      </c:catAx>
      <c:valAx>
        <c:axId val="218446848"/>
        <c:scaling>
          <c:orientation val="minMax"/>
          <c:max val="5"/>
          <c:min val="0"/>
        </c:scaling>
        <c:delete val="0"/>
        <c:axPos val="l"/>
        <c:majorGridlines/>
        <c:numFmt formatCode="General" sourceLinked="1"/>
        <c:majorTickMark val="none"/>
        <c:minorTickMark val="none"/>
        <c:tickLblPos val="nextTo"/>
        <c:crossAx val="218445312"/>
        <c:crosses val="autoZero"/>
        <c:crossBetween val="between"/>
        <c:majorUnit val="1"/>
      </c:valAx>
      <c:valAx>
        <c:axId val="218465024"/>
        <c:scaling>
          <c:orientation val="minMax"/>
        </c:scaling>
        <c:delete val="1"/>
        <c:axPos val="r"/>
        <c:numFmt formatCode="0.0" sourceLinked="1"/>
        <c:majorTickMark val="out"/>
        <c:minorTickMark val="none"/>
        <c:tickLblPos val="none"/>
        <c:crossAx val="218466560"/>
        <c:crosses val="max"/>
        <c:crossBetween val="midCat"/>
      </c:valAx>
      <c:valAx>
        <c:axId val="218466560"/>
        <c:scaling>
          <c:orientation val="minMax"/>
          <c:max val="1"/>
          <c:min val="0"/>
        </c:scaling>
        <c:delete val="0"/>
        <c:axPos val="t"/>
        <c:numFmt formatCode="General" sourceLinked="1"/>
        <c:majorTickMark val="none"/>
        <c:minorTickMark val="none"/>
        <c:tickLblPos val="none"/>
        <c:crossAx val="218465024"/>
        <c:crosses val="max"/>
        <c:crossBetween val="midCat"/>
      </c:valAx>
    </c:plotArea>
    <c:legend>
      <c:legendPos val="t"/>
      <c:layout/>
      <c:overlay val="0"/>
    </c:legend>
    <c:plotVisOnly val="0"/>
    <c:dispBlanksAs val="gap"/>
    <c:showDLblsOverMax val="0"/>
  </c:chart>
  <c:printSettings>
    <c:headerFooter/>
    <c:pageMargins b="0.75000000000000622" l="0.70000000000000062" r="0.70000000000000062" t="0.750000000000006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a:latin typeface="Garamond" panose="02020404030301010803" pitchFamily="18" charset="0"/>
              </a:rPr>
              <a:t>Modenhed</a:t>
            </a:r>
          </a:p>
        </c:rich>
      </c:tx>
      <c:overlay val="0"/>
    </c:title>
    <c:autoTitleDeleted val="0"/>
    <c:plotArea>
      <c:layout/>
      <c:barChart>
        <c:barDir val="col"/>
        <c:grouping val="clustered"/>
        <c:varyColors val="0"/>
        <c:ser>
          <c:idx val="0"/>
          <c:order val="0"/>
          <c:tx>
            <c:strRef>
              <c:f>'1B'!$B$3</c:f>
              <c:strCache>
                <c:ptCount val="1"/>
                <c:pt idx="0">
                  <c:v>Count</c:v>
                </c:pt>
              </c:strCache>
            </c:strRef>
          </c:tx>
          <c:spPr>
            <a:effectLst>
              <a:outerShdw blurRad="50800" dist="38100" dir="5400000" algn="t" rotWithShape="0">
                <a:prstClr val="black">
                  <a:alpha val="40000"/>
                </a:prstClr>
              </a:outerShdw>
            </a:effectLst>
            <a:scene3d>
              <a:camera prst="orthographicFront"/>
              <a:lightRig rig="threePt" dir="t">
                <a:rot lat="0" lon="0" rev="1200000"/>
              </a:lightRig>
            </a:scene3d>
            <a:sp3d>
              <a:bevelT w="63500" h="25400"/>
            </a:sp3d>
          </c:spPr>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'1B'!$B$4:$B$10</c:f>
              <c:numCache>
                <c:formatCode>General</c:formatCode>
                <c:ptCount val="7"/>
                <c:pt idx="0">
                  <c:v>0</c:v>
                </c:pt>
                <c:pt idx="1">
                  <c:v>0</c:v>
                </c:pt>
                <c:pt idx="2">
                  <c:v>5</c:v>
                </c:pt>
                <c:pt idx="3">
                  <c:v>0</c:v>
                </c:pt>
                <c:pt idx="4">
                  <c:v>0</c:v>
                </c:pt>
                <c:pt idx="5">
                  <c:v>0</c:v>
                </c:pt>
                <c:pt idx="6">
                  <c:v>0</c:v>
                </c:pt>
              </c:numCache>
            </c:numRef>
          </c:val>
        </c:ser>
        <c:dLbls>
          <c:showLegendKey val="0"/>
          <c:showVal val="0"/>
          <c:showCatName val="0"/>
          <c:showSerName val="0"/>
          <c:showPercent val="0"/>
          <c:showBubbleSize val="0"/>
        </c:dLbls>
        <c:gapWidth val="75"/>
        <c:overlap val="-25"/>
        <c:axId val="220236800"/>
        <c:axId val="220246784"/>
      </c:barChart>
      <c:catAx>
        <c:axId val="220236800"/>
        <c:scaling>
          <c:orientation val="minMax"/>
        </c:scaling>
        <c:delete val="0"/>
        <c:axPos val="b"/>
        <c:numFmt formatCode="General" sourceLinked="1"/>
        <c:majorTickMark val="none"/>
        <c:minorTickMark val="none"/>
        <c:tickLblPos val="nextTo"/>
        <c:txPr>
          <a:bodyPr rot="-2400000"/>
          <a:lstStyle/>
          <a:p>
            <a:pPr>
              <a:defRPr/>
            </a:pPr>
            <a:endParaRPr lang="da-DK"/>
          </a:p>
        </c:txPr>
        <c:crossAx val="220246784"/>
        <c:crosses val="autoZero"/>
        <c:auto val="1"/>
        <c:lblAlgn val="ctr"/>
        <c:lblOffset val="100"/>
        <c:noMultiLvlLbl val="0"/>
      </c:catAx>
      <c:valAx>
        <c:axId val="220246784"/>
        <c:scaling>
          <c:orientation val="minMax"/>
          <c:min val="0"/>
        </c:scaling>
        <c:delete val="0"/>
        <c:axPos val="l"/>
        <c:majorGridlines/>
        <c:numFmt formatCode="General" sourceLinked="1"/>
        <c:majorTickMark val="none"/>
        <c:minorTickMark val="none"/>
        <c:tickLblPos val="nextTo"/>
        <c:crossAx val="220236800"/>
        <c:crosses val="autoZero"/>
        <c:crossBetween val="between"/>
        <c:majorUnit val="1"/>
      </c:valAx>
    </c:plotArea>
    <c:plotVisOnly val="0"/>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latin typeface="Garamond" panose="02020404030301010803" pitchFamily="18" charset="0"/>
              </a:rPr>
              <a:t>Modenhed</a:t>
            </a:r>
            <a:r>
              <a:rPr lang="en-US" sz="1400"/>
              <a:t> </a:t>
            </a:r>
            <a:r>
              <a:rPr lang="da-DK" sz="1400" b="1" i="0" u="none" strike="noStrike" baseline="0">
                <a:effectLst/>
              </a:rPr>
              <a:t>–</a:t>
            </a:r>
            <a:r>
              <a:rPr lang="en-US" sz="1400"/>
              <a:t> </a:t>
            </a:r>
            <a:r>
              <a:rPr lang="en-US" sz="1400">
                <a:latin typeface="Garamond" panose="02020404030301010803" pitchFamily="18" charset="0"/>
              </a:rPr>
              <a:t>sammenligning</a:t>
            </a:r>
          </a:p>
        </c:rich>
      </c:tx>
      <c:layout/>
      <c:overlay val="0"/>
    </c:title>
    <c:autoTitleDeleted val="0"/>
    <c:plotArea>
      <c:layout/>
      <c:barChart>
        <c:barDir val="col"/>
        <c:grouping val="clustered"/>
        <c:varyColors val="0"/>
        <c:ser>
          <c:idx val="0"/>
          <c:order val="0"/>
          <c:tx>
            <c:strRef>
              <c:f>'2. Compliance'!$A$6</c:f>
              <c:strCache>
                <c:ptCount val="1"/>
                <c:pt idx="0">
                  <c:v>Kontrol #</c:v>
                </c:pt>
              </c:strCache>
            </c:strRef>
          </c:tx>
          <c:invertIfNegative val="0"/>
          <c:cat>
            <c:numRef>
              <c:f>'2. Compliance'!$A$7:$A$13</c:f>
              <c:numCache>
                <c:formatCode>General</c:formatCode>
                <c:ptCount val="7"/>
                <c:pt idx="0">
                  <c:v>2.1</c:v>
                </c:pt>
                <c:pt idx="1">
                  <c:v>2.2000000000000002</c:v>
                </c:pt>
                <c:pt idx="2">
                  <c:v>2.2999999999999998</c:v>
                </c:pt>
                <c:pt idx="3">
                  <c:v>2.4</c:v>
                </c:pt>
                <c:pt idx="4">
                  <c:v>2.5</c:v>
                </c:pt>
                <c:pt idx="5">
                  <c:v>2.6</c:v>
                </c:pt>
                <c:pt idx="6">
                  <c:v>2.7</c:v>
                </c:pt>
              </c:numCache>
            </c:numRef>
          </c:cat>
          <c:val>
            <c:numRef>
              <c:f>'2. Compliance'!$C$7:$C$14</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5"/>
        <c:overlap val="-25"/>
        <c:axId val="220279552"/>
        <c:axId val="220281088"/>
      </c:barChart>
      <c:scatterChart>
        <c:scatterStyle val="lineMarker"/>
        <c:varyColors val="0"/>
        <c:ser>
          <c:idx val="1"/>
          <c:order val="1"/>
          <c:tx>
            <c:strRef>
              <c:f>'2B'!$B$13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'2B'!$A$14:$A$15</c:f>
              <c:numCache>
                <c:formatCode>General</c:formatCode>
                <c:ptCount val="2"/>
                <c:pt idx="0">
                  <c:v>0.02</c:v>
                </c:pt>
                <c:pt idx="1">
                  <c:v>0.98</c:v>
                </c:pt>
              </c:numCache>
            </c:numRef>
          </c:xVal>
          <c:yVal>
            <c:numRef>
              <c:f>'2B'!$B$14:$B$15</c:f>
              <c:numCache>
                <c:formatCode>0.0</c:formatCode>
                <c:ptCount val="2"/>
                <c:pt idx="0">
                  <c:v>0</c:v>
                </c:pt>
                <c:pt idx="1">
                  <c:v>0</c:v>
                </c:pt>
              </c:numCache>
            </c:numRef>
          </c:yVal>
          <c:smooth val="0"/>
        </c:ser>
        <c:ser>
          <c:idx val="3"/>
          <c:order val="2"/>
          <c:tx>
            <c:strRef>
              <c:f>'2B'!$B$21</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'2B'!$A$22:$A$23</c:f>
              <c:numCache>
                <c:formatCode>General</c:formatCode>
                <c:ptCount val="2"/>
                <c:pt idx="0">
                  <c:v>0.02</c:v>
                </c:pt>
                <c:pt idx="1">
                  <c:v>0.98</c:v>
                </c:pt>
              </c:numCache>
            </c:numRef>
          </c:xVal>
          <c:yVal>
            <c:numRef>
              <c:f>'2B'!$B$22:$B$23</c:f>
              <c:numCache>
                <c:formatCode>0.0</c:formatCode>
                <c:ptCount val="2"/>
                <c:pt idx="0">
                  <c:v>0</c:v>
                </c:pt>
                <c:pt idx="1">
                  <c:v>0</c:v>
                </c:pt>
              </c:numCache>
            </c:numRef>
          </c:yVal>
          <c:smooth val="0"/>
        </c:ser>
        <c:dLbls>
          <c:showLegendKey val="0"/>
          <c:showVal val="0"/>
          <c:showCatName val="0"/>
          <c:showSerName val="0"/>
          <c:showPercent val="0"/>
          <c:showBubbleSize val="0"/>
        </c:dLbls>
        <c:axId val="220292608"/>
        <c:axId val="220291072"/>
      </c:scatterChart>
      <c:catAx>
        <c:axId val="220279552"/>
        <c:scaling>
          <c:orientation val="minMax"/>
        </c:scaling>
        <c:delete val="0"/>
        <c:axPos val="b"/>
        <c:numFmt formatCode="General" sourceLinked="1"/>
        <c:majorTickMark val="none"/>
        <c:minorTickMark val="none"/>
        <c:tickLblPos val="nextTo"/>
        <c:txPr>
          <a:bodyPr rot="-2400000"/>
          <a:lstStyle/>
          <a:p>
            <a:pPr>
              <a:defRPr sz="800" baseline="0"/>
            </a:pPr>
            <a:endParaRPr lang="da-DK"/>
          </a:p>
        </c:txPr>
        <c:crossAx val="220281088"/>
        <c:crosses val="autoZero"/>
        <c:auto val="1"/>
        <c:lblAlgn val="ctr"/>
        <c:lblOffset val="100"/>
        <c:noMultiLvlLbl val="0"/>
      </c:catAx>
      <c:valAx>
        <c:axId val="220281088"/>
        <c:scaling>
          <c:orientation val="minMax"/>
          <c:max val="5"/>
          <c:min val="0"/>
        </c:scaling>
        <c:delete val="0"/>
        <c:axPos val="l"/>
        <c:majorGridlines/>
        <c:numFmt formatCode="General" sourceLinked="1"/>
        <c:majorTickMark val="none"/>
        <c:minorTickMark val="none"/>
        <c:tickLblPos val="nextTo"/>
        <c:spPr>
          <a:ln w="9525">
            <a:noFill/>
          </a:ln>
        </c:spPr>
        <c:crossAx val="220279552"/>
        <c:crosses val="autoZero"/>
        <c:crossBetween val="between"/>
        <c:majorUnit val="1"/>
      </c:valAx>
      <c:valAx>
        <c:axId val="220291072"/>
        <c:scaling>
          <c:orientation val="minMax"/>
        </c:scaling>
        <c:delete val="1"/>
        <c:axPos val="r"/>
        <c:numFmt formatCode="0.0" sourceLinked="1"/>
        <c:majorTickMark val="out"/>
        <c:minorTickMark val="none"/>
        <c:tickLblPos val="none"/>
        <c:crossAx val="220292608"/>
        <c:crosses val="max"/>
        <c:crossBetween val="midCat"/>
      </c:valAx>
      <c:valAx>
        <c:axId val="220292608"/>
        <c:scaling>
          <c:orientation val="minMax"/>
          <c:max val="1"/>
          <c:min val="0"/>
        </c:scaling>
        <c:delete val="0"/>
        <c:axPos val="t"/>
        <c:numFmt formatCode="General" sourceLinked="1"/>
        <c:majorTickMark val="none"/>
        <c:minorTickMark val="none"/>
        <c:tickLblPos val="none"/>
        <c:crossAx val="220291072"/>
        <c:crosses val="max"/>
        <c:crossBetween val="midCat"/>
      </c:valAx>
    </c:plotArea>
    <c:legend>
      <c:legendPos val="t"/>
      <c:layout/>
      <c:overlay val="0"/>
    </c:legend>
    <c:plotVisOnly val="0"/>
    <c:dispBlanksAs val="gap"/>
    <c:showDLblsOverMax val="0"/>
  </c:chart>
  <c:printSettings>
    <c:headerFooter/>
    <c:pageMargins b="0.75000000000000622" l="0.70000000000000062" r="0.70000000000000062" t="0.750000000000006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a:latin typeface="Garamond" panose="02020404030301010803" pitchFamily="18" charset="0"/>
              </a:rPr>
              <a:t>Modenhed</a:t>
            </a:r>
          </a:p>
        </c:rich>
      </c:tx>
      <c:overlay val="0"/>
    </c:title>
    <c:autoTitleDeleted val="0"/>
    <c:plotArea>
      <c:layout/>
      <c:barChart>
        <c:barDir val="col"/>
        <c:grouping val="clustered"/>
        <c:varyColors val="0"/>
        <c:ser>
          <c:idx val="0"/>
          <c:order val="0"/>
          <c:tx>
            <c:strRef>
              <c:f>'2B'!$B$3</c:f>
              <c:strCache>
                <c:ptCount val="1"/>
                <c:pt idx="0">
                  <c:v>Count</c:v>
                </c:pt>
              </c:strCache>
            </c:strRef>
          </c:tx>
          <c:spPr>
            <a:effectLst>
              <a:outerShdw blurRad="50800" dist="38100" dir="5400000" algn="t" rotWithShape="0">
                <a:prstClr val="black">
                  <a:alpha val="40000"/>
                </a:prstClr>
              </a:outerShdw>
            </a:effectLst>
            <a:scene3d>
              <a:camera prst="orthographicFront"/>
              <a:lightRig rig="threePt" dir="t">
                <a:rot lat="0" lon="0" rev="1200000"/>
              </a:lightRig>
            </a:scene3d>
            <a:sp3d>
              <a:bevelT w="63500" h="25400"/>
            </a:sp3d>
          </c:spPr>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'2B'!$B$4:$B$10</c:f>
              <c:numCache>
                <c:formatCode>General</c:formatCode>
                <c:ptCount val="7"/>
                <c:pt idx="0">
                  <c:v>0</c:v>
                </c:pt>
                <c:pt idx="1">
                  <c:v>0</c:v>
                </c:pt>
                <c:pt idx="2">
                  <c:v>8</c:v>
                </c:pt>
                <c:pt idx="3">
                  <c:v>0</c:v>
                </c:pt>
                <c:pt idx="4">
                  <c:v>0</c:v>
                </c:pt>
                <c:pt idx="5">
                  <c:v>0</c:v>
                </c:pt>
                <c:pt idx="6">
                  <c:v>0</c:v>
                </c:pt>
              </c:numCache>
            </c:numRef>
          </c:val>
        </c:ser>
        <c:dLbls>
          <c:showLegendKey val="0"/>
          <c:showVal val="0"/>
          <c:showCatName val="0"/>
          <c:showSerName val="0"/>
          <c:showPercent val="0"/>
          <c:showBubbleSize val="0"/>
        </c:dLbls>
        <c:gapWidth val="75"/>
        <c:overlap val="-25"/>
        <c:axId val="220347776"/>
        <c:axId val="220365952"/>
      </c:barChart>
      <c:catAx>
        <c:axId val="220347776"/>
        <c:scaling>
          <c:orientation val="minMax"/>
        </c:scaling>
        <c:delete val="0"/>
        <c:axPos val="b"/>
        <c:numFmt formatCode="General" sourceLinked="1"/>
        <c:majorTickMark val="none"/>
        <c:minorTickMark val="none"/>
        <c:tickLblPos val="nextTo"/>
        <c:txPr>
          <a:bodyPr rot="-2400000"/>
          <a:lstStyle/>
          <a:p>
            <a:pPr>
              <a:defRPr/>
            </a:pPr>
            <a:endParaRPr lang="da-DK"/>
          </a:p>
        </c:txPr>
        <c:crossAx val="220365952"/>
        <c:crosses val="autoZero"/>
        <c:auto val="1"/>
        <c:lblAlgn val="ctr"/>
        <c:lblOffset val="100"/>
        <c:noMultiLvlLbl val="0"/>
      </c:catAx>
      <c:valAx>
        <c:axId val="220365952"/>
        <c:scaling>
          <c:orientation val="minMax"/>
          <c:min val="0"/>
        </c:scaling>
        <c:delete val="0"/>
        <c:axPos val="l"/>
        <c:majorGridlines/>
        <c:numFmt formatCode="General" sourceLinked="1"/>
        <c:majorTickMark val="none"/>
        <c:minorTickMark val="none"/>
        <c:tickLblPos val="nextTo"/>
        <c:crossAx val="220347776"/>
        <c:crosses val="autoZero"/>
        <c:crossBetween val="between"/>
        <c:majorUnit val="1"/>
      </c:valAx>
    </c:plotArea>
    <c:plotVisOnly val="0"/>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Garamond" panose="02020404030301010803" pitchFamily="18" charset="0"/>
              </a:defRPr>
            </a:pPr>
            <a:r>
              <a:rPr lang="en-US" sz="1600" b="1" i="0" baseline="0">
                <a:effectLst/>
                <a:latin typeface="Garamond" panose="02020404030301010803" pitchFamily="18" charset="0"/>
              </a:rPr>
              <a:t>Sammenligning </a:t>
            </a:r>
            <a:r>
              <a:rPr lang="da-DK" sz="1600" b="1" i="0" u="none" strike="noStrike" baseline="0">
                <a:effectLst/>
              </a:rPr>
              <a:t>–</a:t>
            </a:r>
            <a:r>
              <a:rPr lang="en-US" sz="1600" b="1" i="0" baseline="0">
                <a:effectLst/>
                <a:latin typeface="Garamond" panose="02020404030301010803" pitchFamily="18" charset="0"/>
              </a:rPr>
              <a:t> modenhed</a:t>
            </a:r>
            <a:endParaRPr lang="en-US" sz="16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'3. Org. , roller og ansvar'!$A$6</c:f>
              <c:strCache>
                <c:ptCount val="1"/>
                <c:pt idx="0">
                  <c:v>Kontrol #</c:v>
                </c:pt>
              </c:strCache>
            </c:strRef>
          </c:tx>
          <c:invertIfNegative val="0"/>
          <c:cat>
            <c:strRef>
              <c:f>'3. Org. , roller og ansvar'!$A$7:$A$15</c:f>
              <c:strCache>
                <c:ptCount val="9"/>
                <c:pt idx="0">
                  <c:v>3,1</c:v>
                </c:pt>
                <c:pt idx="1">
                  <c:v>3,2</c:v>
                </c:pt>
                <c:pt idx="2">
                  <c:v>3,3</c:v>
                </c:pt>
                <c:pt idx="3">
                  <c:v>3,4</c:v>
                </c:pt>
                <c:pt idx="4">
                  <c:v>3,5</c:v>
                </c:pt>
                <c:pt idx="5">
                  <c:v>3,6</c:v>
                </c:pt>
                <c:pt idx="6">
                  <c:v>3,7</c:v>
                </c:pt>
                <c:pt idx="7">
                  <c:v>3,8</c:v>
                </c:pt>
                <c:pt idx="8">
                  <c:v>3.9</c:v>
                </c:pt>
              </c:strCache>
            </c:strRef>
          </c:cat>
          <c:val>
            <c:numRef>
              <c:f>'3. Org. , roller og ansvar'!$C$7:$C$15</c:f>
              <c:numCache>
                <c:formatCode>General</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75"/>
        <c:overlap val="-25"/>
        <c:axId val="221402624"/>
        <c:axId val="221404160"/>
      </c:barChart>
      <c:scatterChart>
        <c:scatterStyle val="lineMarker"/>
        <c:varyColors val="0"/>
        <c:ser>
          <c:idx val="1"/>
          <c:order val="1"/>
          <c:tx>
            <c:strRef>
              <c:f>'3B'!$B$13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'3B'!$A$14:$A$15</c:f>
              <c:numCache>
                <c:formatCode>General</c:formatCode>
                <c:ptCount val="2"/>
                <c:pt idx="0">
                  <c:v>0.02</c:v>
                </c:pt>
                <c:pt idx="1">
                  <c:v>0.98</c:v>
                </c:pt>
              </c:numCache>
            </c:numRef>
          </c:xVal>
          <c:yVal>
            <c:numRef>
              <c:f>'3B'!$B$14:$B$15</c:f>
              <c:numCache>
                <c:formatCode>0.0</c:formatCode>
                <c:ptCount val="2"/>
                <c:pt idx="0">
                  <c:v>0</c:v>
                </c:pt>
                <c:pt idx="1">
                  <c:v>0</c:v>
                </c:pt>
              </c:numCache>
            </c:numRef>
          </c:yVal>
          <c:smooth val="0"/>
        </c:ser>
        <c:ser>
          <c:idx val="3"/>
          <c:order val="2"/>
          <c:tx>
            <c:strRef>
              <c:f>'3B'!$B$21</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'3B'!$A$22:$A$23</c:f>
              <c:numCache>
                <c:formatCode>General</c:formatCode>
                <c:ptCount val="2"/>
                <c:pt idx="0">
                  <c:v>0.02</c:v>
                </c:pt>
                <c:pt idx="1">
                  <c:v>0.98</c:v>
                </c:pt>
              </c:numCache>
            </c:numRef>
          </c:xVal>
          <c:yVal>
            <c:numRef>
              <c:f>'3B'!$B$22:$B$23</c:f>
              <c:numCache>
                <c:formatCode>0.0</c:formatCode>
                <c:ptCount val="2"/>
                <c:pt idx="0">
                  <c:v>0</c:v>
                </c:pt>
                <c:pt idx="1">
                  <c:v>0</c:v>
                </c:pt>
              </c:numCache>
            </c:numRef>
          </c:yVal>
          <c:smooth val="0"/>
        </c:ser>
        <c:dLbls>
          <c:showLegendKey val="0"/>
          <c:showVal val="0"/>
          <c:showCatName val="0"/>
          <c:showSerName val="0"/>
          <c:showPercent val="0"/>
          <c:showBubbleSize val="0"/>
        </c:dLbls>
        <c:axId val="221423872"/>
        <c:axId val="221422336"/>
      </c:scatterChart>
      <c:catAx>
        <c:axId val="221402624"/>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21404160"/>
        <c:crosses val="autoZero"/>
        <c:auto val="1"/>
        <c:lblAlgn val="ctr"/>
        <c:lblOffset val="100"/>
        <c:noMultiLvlLbl val="0"/>
      </c:catAx>
      <c:valAx>
        <c:axId val="221404160"/>
        <c:scaling>
          <c:orientation val="minMax"/>
          <c:max val="5"/>
          <c:min val="0"/>
        </c:scaling>
        <c:delete val="0"/>
        <c:axPos val="l"/>
        <c:majorGridlines/>
        <c:numFmt formatCode="General" sourceLinked="1"/>
        <c:majorTickMark val="none"/>
        <c:minorTickMark val="none"/>
        <c:tickLblPos val="nextTo"/>
        <c:spPr>
          <a:ln w="9525">
            <a:noFill/>
          </a:ln>
        </c:spPr>
        <c:crossAx val="221402624"/>
        <c:crosses val="autoZero"/>
        <c:crossBetween val="between"/>
        <c:majorUnit val="1"/>
      </c:valAx>
      <c:valAx>
        <c:axId val="221422336"/>
        <c:scaling>
          <c:orientation val="minMax"/>
        </c:scaling>
        <c:delete val="1"/>
        <c:axPos val="r"/>
        <c:numFmt formatCode="0.0" sourceLinked="1"/>
        <c:majorTickMark val="out"/>
        <c:minorTickMark val="none"/>
        <c:tickLblPos val="none"/>
        <c:crossAx val="221423872"/>
        <c:crosses val="max"/>
        <c:crossBetween val="midCat"/>
      </c:valAx>
      <c:valAx>
        <c:axId val="221423872"/>
        <c:scaling>
          <c:orientation val="minMax"/>
          <c:max val="1"/>
          <c:min val="0"/>
        </c:scaling>
        <c:delete val="0"/>
        <c:axPos val="t"/>
        <c:numFmt formatCode="General" sourceLinked="1"/>
        <c:majorTickMark val="none"/>
        <c:minorTickMark val="none"/>
        <c:tickLblPos val="none"/>
        <c:crossAx val="221422336"/>
        <c:crosses val="max"/>
        <c:crossBetween val="midCat"/>
      </c:valAx>
    </c:plotArea>
    <c:legend>
      <c:legendPos val="t"/>
      <c:layout/>
      <c:overlay val="0"/>
    </c:legend>
    <c:plotVisOnly val="0"/>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Garamond" panose="02020404030301010803" pitchFamily="18" charset="0"/>
              </a:defRPr>
            </a:pPr>
            <a:r>
              <a:rPr lang="en-US" sz="1600" b="1" i="0" u="none" strike="noStrike" baseline="0">
                <a:effectLst/>
                <a:latin typeface="Garamond" panose="02020404030301010803" pitchFamily="18" charset="0"/>
              </a:rPr>
              <a:t>Modenhed</a:t>
            </a:r>
            <a:endParaRPr lang="en-US" sz="1600">
              <a:latin typeface="Garamond" panose="02020404030301010803" pitchFamily="18" charset="0"/>
            </a:endParaRPr>
          </a:p>
        </c:rich>
      </c:tx>
      <c:overlay val="0"/>
    </c:title>
    <c:autoTitleDeleted val="0"/>
    <c:plotArea>
      <c:layout/>
      <c:barChart>
        <c:barDir val="col"/>
        <c:grouping val="clustered"/>
        <c:varyColors val="0"/>
        <c:ser>
          <c:idx val="0"/>
          <c:order val="0"/>
          <c:tx>
            <c:strRef>
              <c:f>'3B'!$B$3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'3B'!$B$4:$B$10</c:f>
              <c:numCache>
                <c:formatCode>General</c:formatCode>
                <c:ptCount val="7"/>
                <c:pt idx="0">
                  <c:v>0</c:v>
                </c:pt>
                <c:pt idx="1">
                  <c:v>0</c:v>
                </c:pt>
                <c:pt idx="2">
                  <c:v>9</c:v>
                </c:pt>
                <c:pt idx="3">
                  <c:v>0</c:v>
                </c:pt>
                <c:pt idx="4">
                  <c:v>0</c:v>
                </c:pt>
                <c:pt idx="5">
                  <c:v>0</c:v>
                </c:pt>
                <c:pt idx="6">
                  <c:v>0</c:v>
                </c:pt>
              </c:numCache>
            </c:numRef>
          </c:val>
        </c:ser>
        <c:dLbls>
          <c:showLegendKey val="0"/>
          <c:showVal val="0"/>
          <c:showCatName val="0"/>
          <c:showSerName val="0"/>
          <c:showPercent val="0"/>
          <c:showBubbleSize val="0"/>
        </c:dLbls>
        <c:gapWidth val="75"/>
        <c:overlap val="-25"/>
        <c:axId val="221219840"/>
        <c:axId val="221233920"/>
      </c:barChart>
      <c:catAx>
        <c:axId val="221219840"/>
        <c:scaling>
          <c:orientation val="minMax"/>
        </c:scaling>
        <c:delete val="0"/>
        <c:axPos val="b"/>
        <c:numFmt formatCode="General" sourceLinked="1"/>
        <c:majorTickMark val="none"/>
        <c:minorTickMark val="none"/>
        <c:tickLblPos val="nextTo"/>
        <c:txPr>
          <a:bodyPr rot="-2400000"/>
          <a:lstStyle/>
          <a:p>
            <a:pPr>
              <a:defRPr/>
            </a:pPr>
            <a:endParaRPr lang="da-DK"/>
          </a:p>
        </c:txPr>
        <c:crossAx val="221233920"/>
        <c:crosses val="autoZero"/>
        <c:auto val="1"/>
        <c:lblAlgn val="ctr"/>
        <c:lblOffset val="100"/>
        <c:noMultiLvlLbl val="0"/>
      </c:catAx>
      <c:valAx>
        <c:axId val="221233920"/>
        <c:scaling>
          <c:orientation val="minMax"/>
          <c:min val="0"/>
        </c:scaling>
        <c:delete val="0"/>
        <c:axPos val="l"/>
        <c:majorGridlines/>
        <c:numFmt formatCode="General" sourceLinked="1"/>
        <c:majorTickMark val="none"/>
        <c:minorTickMark val="none"/>
        <c:tickLblPos val="nextTo"/>
        <c:crossAx val="221219840"/>
        <c:crosses val="autoZero"/>
        <c:crossBetween val="between"/>
        <c:majorUnit val="1"/>
      </c:valAx>
    </c:plotArea>
    <c:plotVisOnly val="0"/>
    <c:dispBlanksAs val="gap"/>
    <c:showDLblsOverMax val="0"/>
  </c:chart>
  <c:printSettings>
    <c:headerFooter/>
    <c:pageMargins b="0.75000000000000511" l="0.70000000000000062" r="0.70000000000000062" t="0.750000000000005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latin typeface="Garamond" panose="02020404030301010803" pitchFamily="18" charset="0"/>
              </a:rPr>
              <a:t>Sammenligning </a:t>
            </a:r>
            <a:r>
              <a:rPr lang="da-DK" sz="1400" b="1" i="0" u="none" strike="noStrike" baseline="0">
                <a:effectLst/>
              </a:rPr>
              <a:t>–</a:t>
            </a:r>
            <a:r>
              <a:rPr lang="en-US" sz="1800" b="1" i="0" baseline="0">
                <a:effectLst/>
                <a:latin typeface="Garamond" panose="02020404030301010803" pitchFamily="18" charset="0"/>
              </a:rPr>
              <a:t> modenhed</a:t>
            </a:r>
            <a:endParaRPr lang="en-US" sz="1400">
              <a:effectLst/>
              <a:latin typeface="Garamond" panose="02020404030301010803" pitchFamily="18" charset="0"/>
            </a:endParaRPr>
          </a:p>
        </c:rich>
      </c:tx>
      <c:layout/>
      <c:overlay val="0"/>
    </c:title>
    <c:autoTitleDeleted val="0"/>
    <c:plotArea>
      <c:layout/>
      <c:barChart>
        <c:barDir val="col"/>
        <c:grouping val="clustered"/>
        <c:varyColors val="0"/>
        <c:ser>
          <c:idx val="0"/>
          <c:order val="0"/>
          <c:tx>
            <c:strRef>
              <c:f>'4. Vurdering, varsling og mob.'!$A$6</c:f>
              <c:strCache>
                <c:ptCount val="1"/>
                <c:pt idx="0">
                  <c:v>Kontrol #</c:v>
                </c:pt>
              </c:strCache>
            </c:strRef>
          </c:tx>
          <c:invertIfNegative val="0"/>
          <c:cat>
            <c:strRef>
              <c:f>'4. Vurdering, varsling og mob.'!$A$7:$A$16</c:f>
              <c:strCache>
                <c:ptCount val="10"/>
                <c:pt idx="0">
                  <c:v>4,1</c:v>
                </c:pt>
                <c:pt idx="1">
                  <c:v>4,2</c:v>
                </c:pt>
                <c:pt idx="2">
                  <c:v>4,3</c:v>
                </c:pt>
                <c:pt idx="3">
                  <c:v>4,4</c:v>
                </c:pt>
                <c:pt idx="4">
                  <c:v>4,5</c:v>
                </c:pt>
                <c:pt idx="5">
                  <c:v>4,6</c:v>
                </c:pt>
                <c:pt idx="6">
                  <c:v>4,7</c:v>
                </c:pt>
                <c:pt idx="7">
                  <c:v>4,8</c:v>
                </c:pt>
                <c:pt idx="8">
                  <c:v>4,9</c:v>
                </c:pt>
                <c:pt idx="9">
                  <c:v>4,10'</c:v>
                </c:pt>
              </c:strCache>
            </c:strRef>
          </c:cat>
          <c:val>
            <c:numRef>
              <c:f>'4. Vurdering, varsling og mob.'!$C$7:$C$16</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5"/>
        <c:overlap val="-25"/>
        <c:axId val="218561920"/>
        <c:axId val="235287680"/>
      </c:barChart>
      <c:scatterChart>
        <c:scatterStyle val="lineMarker"/>
        <c:varyColors val="0"/>
        <c:ser>
          <c:idx val="1"/>
          <c:order val="1"/>
          <c:tx>
            <c:strRef>
              <c:f>'4B'!$B$13</c:f>
              <c:strCache>
                <c:ptCount val="1"/>
                <c:pt idx="0">
                  <c:v>Beregnet Modenhedsniveau</c:v>
                </c:pt>
              </c:strCache>
            </c:strRef>
          </c:tx>
          <c:spPr>
            <a:ln>
              <a:solidFill>
                <a:srgbClr val="0070C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'4B'!$A$14:$A$15</c:f>
              <c:numCache>
                <c:formatCode>General</c:formatCode>
                <c:ptCount val="2"/>
                <c:pt idx="0">
                  <c:v>0.02</c:v>
                </c:pt>
                <c:pt idx="1">
                  <c:v>0.98</c:v>
                </c:pt>
              </c:numCache>
            </c:numRef>
          </c:xVal>
          <c:yVal>
            <c:numRef>
              <c:f>'4B'!$B$14:$B$15</c:f>
              <c:numCache>
                <c:formatCode>0.0</c:formatCode>
                <c:ptCount val="2"/>
                <c:pt idx="0">
                  <c:v>0</c:v>
                </c:pt>
                <c:pt idx="1">
                  <c:v>0</c:v>
                </c:pt>
              </c:numCache>
            </c:numRef>
          </c:yVal>
          <c:smooth val="0"/>
        </c:ser>
        <c:ser>
          <c:idx val="3"/>
          <c:order val="2"/>
          <c:tx>
            <c:strRef>
              <c:f>'4B'!$B$21</c:f>
              <c:strCache>
                <c:ptCount val="1"/>
                <c:pt idx="0">
                  <c:v>Ønsket modenhedsniveau</c:v>
                </c:pt>
              </c:strCache>
            </c:strRef>
          </c:tx>
          <c:spPr>
            <a:ln>
              <a:solidFill>
                <a:srgbClr val="C00000"/>
              </a:solidFill>
            </a:ln>
          </c:spPr>
          <c:marker>
            <c:symbol val="none"/>
          </c:marker>
          <c:dLbls>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pPr>
                <a:endParaRPr lang="da-DK"/>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'4B'!$A$22:$A$23</c:f>
              <c:numCache>
                <c:formatCode>General</c:formatCode>
                <c:ptCount val="2"/>
                <c:pt idx="0">
                  <c:v>0.02</c:v>
                </c:pt>
                <c:pt idx="1">
                  <c:v>0.98</c:v>
                </c:pt>
              </c:numCache>
            </c:numRef>
          </c:xVal>
          <c:yVal>
            <c:numRef>
              <c:f>'4B'!$B$22:$B$23</c:f>
              <c:numCache>
                <c:formatCode>0.0</c:formatCode>
                <c:ptCount val="2"/>
                <c:pt idx="0">
                  <c:v>0</c:v>
                </c:pt>
                <c:pt idx="1">
                  <c:v>0</c:v>
                </c:pt>
              </c:numCache>
            </c:numRef>
          </c:yVal>
          <c:smooth val="0"/>
        </c:ser>
        <c:dLbls>
          <c:showLegendKey val="0"/>
          <c:showVal val="0"/>
          <c:showCatName val="0"/>
          <c:showSerName val="0"/>
          <c:showPercent val="0"/>
          <c:showBubbleSize val="0"/>
        </c:dLbls>
        <c:axId val="235303296"/>
        <c:axId val="235289216"/>
      </c:scatterChart>
      <c:catAx>
        <c:axId val="218561920"/>
        <c:scaling>
          <c:orientation val="minMax"/>
        </c:scaling>
        <c:delete val="0"/>
        <c:axPos val="b"/>
        <c:numFmt formatCode="General" sourceLinked="0"/>
        <c:majorTickMark val="none"/>
        <c:minorTickMark val="none"/>
        <c:tickLblPos val="nextTo"/>
        <c:txPr>
          <a:bodyPr rot="-2400000"/>
          <a:lstStyle/>
          <a:p>
            <a:pPr>
              <a:defRPr sz="800" baseline="0"/>
            </a:pPr>
            <a:endParaRPr lang="da-DK"/>
          </a:p>
        </c:txPr>
        <c:crossAx val="235287680"/>
        <c:crosses val="autoZero"/>
        <c:auto val="1"/>
        <c:lblAlgn val="ctr"/>
        <c:lblOffset val="100"/>
        <c:noMultiLvlLbl val="0"/>
      </c:catAx>
      <c:valAx>
        <c:axId val="235287680"/>
        <c:scaling>
          <c:orientation val="minMax"/>
          <c:max val="5"/>
          <c:min val="0"/>
        </c:scaling>
        <c:delete val="0"/>
        <c:axPos val="l"/>
        <c:majorGridlines/>
        <c:numFmt formatCode="General" sourceLinked="1"/>
        <c:majorTickMark val="none"/>
        <c:minorTickMark val="none"/>
        <c:tickLblPos val="nextTo"/>
        <c:spPr>
          <a:ln w="9525">
            <a:noFill/>
          </a:ln>
        </c:spPr>
        <c:crossAx val="218561920"/>
        <c:crosses val="autoZero"/>
        <c:crossBetween val="between"/>
        <c:majorUnit val="1"/>
      </c:valAx>
      <c:valAx>
        <c:axId val="235289216"/>
        <c:scaling>
          <c:orientation val="minMax"/>
        </c:scaling>
        <c:delete val="1"/>
        <c:axPos val="r"/>
        <c:numFmt formatCode="0.0" sourceLinked="1"/>
        <c:majorTickMark val="out"/>
        <c:minorTickMark val="none"/>
        <c:tickLblPos val="none"/>
        <c:crossAx val="235303296"/>
        <c:crosses val="max"/>
        <c:crossBetween val="midCat"/>
      </c:valAx>
      <c:valAx>
        <c:axId val="235303296"/>
        <c:scaling>
          <c:orientation val="minMax"/>
          <c:max val="1"/>
          <c:min val="0"/>
        </c:scaling>
        <c:delete val="0"/>
        <c:axPos val="t"/>
        <c:numFmt formatCode="General" sourceLinked="1"/>
        <c:majorTickMark val="none"/>
        <c:minorTickMark val="none"/>
        <c:tickLblPos val="none"/>
        <c:crossAx val="235289216"/>
        <c:crosses val="max"/>
        <c:crossBetween val="midCat"/>
      </c:valAx>
    </c:plotArea>
    <c:legend>
      <c:legendPos val="t"/>
      <c:layout/>
      <c:overlay val="0"/>
    </c:legend>
    <c:plotVisOnly val="0"/>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Garamond" panose="02020404030301010803" pitchFamily="18" charset="0"/>
              </a:defRPr>
            </a:pPr>
            <a:r>
              <a:rPr lang="en-US" sz="1800" b="1" i="0" u="none" strike="noStrike" baseline="0">
                <a:effectLst/>
                <a:latin typeface="Garamond" panose="02020404030301010803" pitchFamily="18" charset="0"/>
              </a:rPr>
              <a:t>Modenhed</a:t>
            </a:r>
            <a:endParaRPr lang="en-US">
              <a:latin typeface="Garamond" panose="02020404030301010803" pitchFamily="18" charset="0"/>
            </a:endParaRPr>
          </a:p>
        </c:rich>
      </c:tx>
      <c:overlay val="0"/>
    </c:title>
    <c:autoTitleDeleted val="0"/>
    <c:plotArea>
      <c:layout/>
      <c:barChart>
        <c:barDir val="col"/>
        <c:grouping val="clustered"/>
        <c:varyColors val="0"/>
        <c:ser>
          <c:idx val="0"/>
          <c:order val="0"/>
          <c:tx>
            <c:strRef>
              <c:f>'4B'!$B$3</c:f>
              <c:strCache>
                <c:ptCount val="1"/>
                <c:pt idx="0">
                  <c:v>Count</c:v>
                </c:pt>
              </c:strCache>
            </c:strRef>
          </c:tx>
          <c:invertIfNegative val="0"/>
          <c:cat>
            <c:strRef>
              <c:f>Definition!$D$4:$D$10</c:f>
              <c:strCache>
                <c:ptCount val="7"/>
                <c:pt idx="0">
                  <c:v>N/A. Not applicable</c:v>
                </c:pt>
                <c:pt idx="1">
                  <c:v>X. Ved ikke</c:v>
                </c:pt>
                <c:pt idx="2">
                  <c:v>0. Ikke-eksisterende</c:v>
                </c:pt>
                <c:pt idx="3">
                  <c:v>1. Initiel/Ad hoc</c:v>
                </c:pt>
                <c:pt idx="4">
                  <c:v>2. Intuitivt </c:v>
                </c:pt>
                <c:pt idx="5">
                  <c:v>3. Defineret proces</c:v>
                </c:pt>
                <c:pt idx="6">
                  <c:v>4. Styret og målbart</c:v>
                </c:pt>
              </c:strCache>
            </c:strRef>
          </c:cat>
          <c:val>
            <c:numRef>
              <c:f>'4B'!$B$4:$B$10</c:f>
              <c:numCache>
                <c:formatCode>General</c:formatCode>
                <c:ptCount val="7"/>
                <c:pt idx="0">
                  <c:v>0</c:v>
                </c:pt>
                <c:pt idx="1">
                  <c:v>0</c:v>
                </c:pt>
                <c:pt idx="2">
                  <c:v>10</c:v>
                </c:pt>
                <c:pt idx="3">
                  <c:v>0</c:v>
                </c:pt>
                <c:pt idx="4">
                  <c:v>0</c:v>
                </c:pt>
                <c:pt idx="5">
                  <c:v>0</c:v>
                </c:pt>
                <c:pt idx="6">
                  <c:v>0</c:v>
                </c:pt>
              </c:numCache>
            </c:numRef>
          </c:val>
        </c:ser>
        <c:dLbls>
          <c:showLegendKey val="0"/>
          <c:showVal val="0"/>
          <c:showCatName val="0"/>
          <c:showSerName val="0"/>
          <c:showPercent val="0"/>
          <c:showBubbleSize val="0"/>
        </c:dLbls>
        <c:gapWidth val="75"/>
        <c:overlap val="-25"/>
        <c:axId val="235336832"/>
        <c:axId val="235338368"/>
      </c:barChart>
      <c:catAx>
        <c:axId val="235336832"/>
        <c:scaling>
          <c:orientation val="minMax"/>
        </c:scaling>
        <c:delete val="0"/>
        <c:axPos val="b"/>
        <c:numFmt formatCode="General" sourceLinked="1"/>
        <c:majorTickMark val="none"/>
        <c:minorTickMark val="none"/>
        <c:tickLblPos val="nextTo"/>
        <c:txPr>
          <a:bodyPr rot="-2400000"/>
          <a:lstStyle/>
          <a:p>
            <a:pPr>
              <a:defRPr/>
            </a:pPr>
            <a:endParaRPr lang="da-DK"/>
          </a:p>
        </c:txPr>
        <c:crossAx val="235338368"/>
        <c:crosses val="autoZero"/>
        <c:auto val="1"/>
        <c:lblAlgn val="ctr"/>
        <c:lblOffset val="100"/>
        <c:noMultiLvlLbl val="0"/>
      </c:catAx>
      <c:valAx>
        <c:axId val="235338368"/>
        <c:scaling>
          <c:orientation val="minMax"/>
          <c:min val="0"/>
        </c:scaling>
        <c:delete val="0"/>
        <c:axPos val="l"/>
        <c:majorGridlines/>
        <c:numFmt formatCode="General" sourceLinked="1"/>
        <c:majorTickMark val="none"/>
        <c:minorTickMark val="none"/>
        <c:tickLblPos val="nextTo"/>
        <c:crossAx val="235336832"/>
        <c:crosses val="autoZero"/>
        <c:crossBetween val="between"/>
        <c:majorUnit val="1"/>
      </c:valAx>
    </c:plotArea>
    <c:plotVisOnly val="0"/>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930520</xdr:colOff>
      <xdr:row>14</xdr:row>
      <xdr:rowOff>34875</xdr:rowOff>
    </xdr:from>
    <xdr:to>
      <xdr:col>6</xdr:col>
      <xdr:colOff>322385</xdr:colOff>
      <xdr:row>47</xdr:row>
      <xdr:rowOff>55832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127635</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257175</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9525</xdr:colOff>
      <xdr:row>2</xdr:row>
      <xdr:rowOff>1</xdr:rowOff>
    </xdr:from>
    <xdr:to>
      <xdr:col>10</xdr:col>
      <xdr:colOff>0</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14</xdr:row>
      <xdr:rowOff>0</xdr:rowOff>
    </xdr:from>
    <xdr:to>
      <xdr:col>4</xdr:col>
      <xdr:colOff>127635</xdr:colOff>
      <xdr:row>33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15</xdr:row>
      <xdr:rowOff>0</xdr:rowOff>
    </xdr:from>
    <xdr:to>
      <xdr:col>3</xdr:col>
      <xdr:colOff>2611755</xdr:colOff>
      <xdr:row>33</xdr:row>
      <xdr:rowOff>137160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99060</xdr:colOff>
      <xdr:row>32</xdr:row>
      <xdr:rowOff>72390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15</xdr:row>
      <xdr:rowOff>0</xdr:rowOff>
    </xdr:from>
    <xdr:to>
      <xdr:col>4</xdr:col>
      <xdr:colOff>97155</xdr:colOff>
      <xdr:row>34</xdr:row>
      <xdr:rowOff>30480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3</xdr:col>
      <xdr:colOff>1442719</xdr:colOff>
      <xdr:row>33</xdr:row>
      <xdr:rowOff>18627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9526</xdr:colOff>
      <xdr:row>1</xdr:row>
      <xdr:rowOff>0</xdr:rowOff>
    </xdr:from>
    <xdr:to>
      <xdr:col>10</xdr:col>
      <xdr:colOff>1</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2626995</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xdr:col>
      <xdr:colOff>9526</xdr:colOff>
      <xdr:row>2</xdr:row>
      <xdr:rowOff>1</xdr:rowOff>
    </xdr:from>
    <xdr:to>
      <xdr:col>10</xdr:col>
      <xdr:colOff>1</xdr:colOff>
      <xdr:row>24</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PwC Prin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wC">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63500" tIns="0" rIns="64800" bIns="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20000"/>
          </a:spcAft>
          <a:buClrTx/>
          <a:buSzPct val="90000"/>
          <a:buFontTx/>
          <a:buNone/>
          <a:tabLst/>
          <a:defRPr kumimoji="0" lang="en-GB" sz="2000" b="0" i="0" u="none" strike="noStrike" cap="none" normalizeH="0" baseline="0" smtClean="0">
            <a:ln>
              <a:noFill/>
            </a:ln>
            <a:solidFill>
              <a:schemeClr val="bg2"/>
            </a:solidFill>
            <a:effectLst/>
            <a:latin typeface="Arial" charset="0"/>
            <a:cs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63500" tIns="0" rIns="64800" bIns="0" numCol="1" anchor="t" anchorCtr="0" compatLnSpc="1">
        <a:prstTxWarp prst="textNoShape">
          <a:avLst/>
        </a:prstTxWarp>
      </a:bodyPr>
      <a:lstStyle>
        <a:defPPr marL="0" marR="0" indent="0" algn="l" defTabSz="914400" rtl="0" eaLnBrk="1" fontAlgn="base" latinLnBrk="0" hangingPunct="1">
          <a:lnSpc>
            <a:spcPct val="100000"/>
          </a:lnSpc>
          <a:spcBef>
            <a:spcPct val="20000"/>
          </a:spcBef>
          <a:spcAft>
            <a:spcPct val="20000"/>
          </a:spcAft>
          <a:buClrTx/>
          <a:buSzPct val="90000"/>
          <a:buFontTx/>
          <a:buNone/>
          <a:tabLst/>
          <a:defRPr kumimoji="0" lang="en-GB" sz="2000" b="0" i="0" u="none" strike="noStrike" cap="none" normalizeH="0" baseline="0" smtClean="0">
            <a:ln>
              <a:noFill/>
            </a:ln>
            <a:solidFill>
              <a:schemeClr val="bg2"/>
            </a:solidFill>
            <a:effectLst/>
            <a:latin typeface="Arial" charset="0"/>
            <a:cs typeface="Arial" charset="0"/>
          </a:defRPr>
        </a:defP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8"/>
  <sheetViews>
    <sheetView showGridLines="0" tabSelected="1" zoomScale="130" zoomScaleNormal="130" workbookViewId="0">
      <selection activeCell="B6" sqref="B6"/>
    </sheetView>
  </sheetViews>
  <sheetFormatPr defaultColWidth="9.140625" defaultRowHeight="15" x14ac:dyDescent="0.25"/>
  <cols>
    <col min="1" max="1" width="82.5703125" style="45" customWidth="1"/>
    <col min="2" max="2" width="19" style="45" customWidth="1"/>
    <col min="3" max="3" width="10.28515625" style="45" hidden="1" customWidth="1"/>
    <col min="4" max="4" width="9.140625" style="45" hidden="1" customWidth="1"/>
    <col min="5" max="16384" width="9.140625" style="18"/>
  </cols>
  <sheetData>
    <row r="1" spans="1:4" ht="30.75" customHeight="1" thickBot="1" x14ac:dyDescent="0.25">
      <c r="A1" s="99" t="s">
        <v>77</v>
      </c>
      <c r="B1" s="95"/>
      <c r="C1" s="95"/>
      <c r="D1" s="44"/>
    </row>
    <row r="2" spans="1:4" s="98" customFormat="1" ht="174" customHeight="1" thickBot="1" x14ac:dyDescent="0.25">
      <c r="A2" s="100" t="s">
        <v>153</v>
      </c>
      <c r="B2" s="96"/>
      <c r="C2" s="96"/>
      <c r="D2" s="97"/>
    </row>
    <row r="3" spans="1:4" ht="18.75" customHeight="1" x14ac:dyDescent="0.25">
      <c r="A3" s="86"/>
      <c r="D3" s="44"/>
    </row>
    <row r="4" spans="1:4" ht="14.25" x14ac:dyDescent="0.2">
      <c r="A4" s="85"/>
      <c r="B4" s="85"/>
      <c r="C4" s="85"/>
      <c r="D4" s="44"/>
    </row>
    <row r="5" spans="1:4" ht="14.25" x14ac:dyDescent="0.2">
      <c r="A5" s="85"/>
      <c r="B5" s="85"/>
      <c r="C5" s="85"/>
      <c r="D5" s="44"/>
    </row>
    <row r="6" spans="1:4" ht="14.25" x14ac:dyDescent="0.2">
      <c r="A6" s="85"/>
      <c r="B6" s="85"/>
      <c r="C6" s="85"/>
      <c r="D6" s="44"/>
    </row>
    <row r="7" spans="1:4" ht="14.25" x14ac:dyDescent="0.2">
      <c r="A7" s="85"/>
      <c r="B7" s="85"/>
      <c r="C7" s="85"/>
      <c r="D7" s="44"/>
    </row>
    <row r="8" spans="1:4" ht="14.25" x14ac:dyDescent="0.2">
      <c r="A8" s="85"/>
      <c r="B8" s="85"/>
      <c r="C8" s="85"/>
      <c r="D8" s="44"/>
    </row>
    <row r="9" spans="1:4" ht="14.25" x14ac:dyDescent="0.2">
      <c r="A9" s="85"/>
      <c r="B9" s="85"/>
      <c r="C9" s="85"/>
      <c r="D9" s="44"/>
    </row>
    <row r="10" spans="1:4" ht="14.25" x14ac:dyDescent="0.2">
      <c r="A10" s="85"/>
      <c r="B10" s="85"/>
      <c r="C10" s="85"/>
      <c r="D10" s="44"/>
    </row>
    <row r="11" spans="1:4" ht="14.25" x14ac:dyDescent="0.2">
      <c r="A11" s="85"/>
      <c r="B11" s="85"/>
      <c r="C11" s="85"/>
      <c r="D11" s="44"/>
    </row>
    <row r="12" spans="1:4" ht="14.25" x14ac:dyDescent="0.2">
      <c r="A12" s="85"/>
      <c r="B12" s="85"/>
      <c r="C12" s="85"/>
      <c r="D12" s="44"/>
    </row>
    <row r="13" spans="1:4" ht="14.25" x14ac:dyDescent="0.2">
      <c r="A13" s="85"/>
      <c r="B13" s="85"/>
      <c r="C13" s="85"/>
      <c r="D13" s="44"/>
    </row>
    <row r="14" spans="1:4" ht="14.25" x14ac:dyDescent="0.2">
      <c r="A14" s="85"/>
      <c r="B14" s="85"/>
      <c r="C14" s="85"/>
      <c r="D14" s="44"/>
    </row>
    <row r="15" spans="1:4" ht="14.25" x14ac:dyDescent="0.2">
      <c r="A15" s="85"/>
      <c r="B15" s="85"/>
      <c r="C15" s="85"/>
      <c r="D15" s="44"/>
    </row>
    <row r="16" spans="1:4" ht="14.25" x14ac:dyDescent="0.2">
      <c r="A16" s="85"/>
      <c r="B16" s="85"/>
      <c r="C16" s="85"/>
      <c r="D16" s="44"/>
    </row>
    <row r="17" spans="1:4" ht="14.25" x14ac:dyDescent="0.2">
      <c r="A17" s="85"/>
      <c r="B17" s="85"/>
      <c r="C17" s="85"/>
      <c r="D17" s="44"/>
    </row>
    <row r="18" spans="1:4" ht="14.25" x14ac:dyDescent="0.2">
      <c r="A18" s="85"/>
      <c r="B18" s="85"/>
      <c r="C18" s="85"/>
      <c r="D18" s="44"/>
    </row>
  </sheetData>
  <sheetProtection password="C26A"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35"/>
  <sheetViews>
    <sheetView showGridLines="0" zoomScaleNormal="100" workbookViewId="0">
      <selection activeCell="G4" sqref="G4"/>
    </sheetView>
  </sheetViews>
  <sheetFormatPr defaultColWidth="8.85546875" defaultRowHeight="15" x14ac:dyDescent="0.25"/>
  <cols>
    <col min="1" max="1" width="10.28515625" style="6" bestFit="1" customWidth="1"/>
    <col min="2" max="2" width="93.7109375" style="17" bestFit="1" customWidth="1"/>
    <col min="3" max="3" width="6.7109375" style="6" bestFit="1" customWidth="1"/>
    <col min="4" max="4" width="39.42578125" style="6" bestFit="1" customWidth="1"/>
    <col min="5" max="16384" width="8.85546875" style="6"/>
  </cols>
  <sheetData>
    <row r="1" spans="1:4" ht="24" thickBot="1" x14ac:dyDescent="0.4">
      <c r="A1" s="115" t="str">
        <f>Oversigt!B5</f>
        <v>3. Organisering, roller og ansvar</v>
      </c>
      <c r="B1" s="115"/>
      <c r="C1" s="115"/>
      <c r="D1" s="115"/>
    </row>
    <row r="2" spans="1:4" ht="36" customHeight="1" thickBot="1" x14ac:dyDescent="0.25">
      <c r="A2" s="133" t="s">
        <v>157</v>
      </c>
      <c r="B2" s="134"/>
      <c r="C2" s="134"/>
      <c r="D2" s="135"/>
    </row>
    <row r="3" spans="1:4" ht="15" customHeight="1" x14ac:dyDescent="0.2">
      <c r="A3" s="126" t="s">
        <v>54</v>
      </c>
      <c r="B3" s="127"/>
      <c r="C3" s="83">
        <f>'3B'!$B$14</f>
        <v>0</v>
      </c>
      <c r="D3" s="75" t="s">
        <v>106</v>
      </c>
    </row>
    <row r="4" spans="1:4" ht="14.45" customHeight="1" thickBot="1" x14ac:dyDescent="0.25">
      <c r="A4" s="124" t="s">
        <v>102</v>
      </c>
      <c r="B4" s="125"/>
      <c r="C4" s="84">
        <f>Inputark!D5</f>
        <v>0</v>
      </c>
      <c r="D4" s="76" t="s">
        <v>113</v>
      </c>
    </row>
    <row r="6" spans="1:4" ht="12.75" x14ac:dyDescent="0.2">
      <c r="A6" s="4" t="s">
        <v>11</v>
      </c>
      <c r="B6" s="15" t="s">
        <v>61</v>
      </c>
      <c r="C6" s="5" t="s">
        <v>36</v>
      </c>
      <c r="D6" s="4" t="s">
        <v>83</v>
      </c>
    </row>
    <row r="7" spans="1:4" ht="12.75" x14ac:dyDescent="0.2">
      <c r="A7" s="25">
        <v>3.1</v>
      </c>
      <c r="B7" s="23" t="s">
        <v>41</v>
      </c>
      <c r="C7" s="73">
        <v>0</v>
      </c>
      <c r="D7" s="77"/>
    </row>
    <row r="8" spans="1:4" ht="12.75" x14ac:dyDescent="0.2">
      <c r="A8" s="25">
        <v>3.2</v>
      </c>
      <c r="B8" s="26" t="s">
        <v>43</v>
      </c>
      <c r="C8" s="73">
        <v>0</v>
      </c>
      <c r="D8" s="77"/>
    </row>
    <row r="9" spans="1:4" ht="25.5" x14ac:dyDescent="0.2">
      <c r="A9" s="25">
        <v>3.3</v>
      </c>
      <c r="B9" s="26" t="str">
        <f>Inputark!C5</f>
        <v>Dette område handler om at alle medarbejdere er klar over, hvad de skal gøre i en beredskabssituation – og at det er indøvet. Hertil kommer udpegning af stedfortrædere og sikring af, at ansvaret for tværgående områder er afklaret og dokumenteret.</v>
      </c>
      <c r="C9" s="73">
        <v>0</v>
      </c>
      <c r="D9" s="77"/>
    </row>
    <row r="10" spans="1:4" ht="12.75" x14ac:dyDescent="0.2">
      <c r="A10" s="25">
        <v>3.4</v>
      </c>
      <c r="B10" s="26" t="s">
        <v>44</v>
      </c>
      <c r="C10" s="73">
        <v>0</v>
      </c>
      <c r="D10" s="77"/>
    </row>
    <row r="11" spans="1:4" ht="25.5" x14ac:dyDescent="0.2">
      <c r="A11" s="25">
        <v>3.5</v>
      </c>
      <c r="B11" s="26" t="s">
        <v>88</v>
      </c>
      <c r="C11" s="73">
        <v>0</v>
      </c>
      <c r="D11" s="77"/>
    </row>
    <row r="12" spans="1:4" ht="25.5" x14ac:dyDescent="0.2">
      <c r="A12" s="25">
        <v>3.6</v>
      </c>
      <c r="B12" s="23" t="s">
        <v>139</v>
      </c>
      <c r="C12" s="73">
        <v>0</v>
      </c>
      <c r="D12" s="77"/>
    </row>
    <row r="13" spans="1:4" ht="12.75" x14ac:dyDescent="0.2">
      <c r="A13" s="25">
        <v>3.7</v>
      </c>
      <c r="B13" s="23" t="s">
        <v>40</v>
      </c>
      <c r="C13" s="73">
        <v>0</v>
      </c>
      <c r="D13" s="77"/>
    </row>
    <row r="14" spans="1:4" ht="38.25" x14ac:dyDescent="0.2">
      <c r="A14" s="25">
        <v>3.8</v>
      </c>
      <c r="B14" s="23" t="s">
        <v>148</v>
      </c>
      <c r="C14" s="73">
        <v>0</v>
      </c>
      <c r="D14" s="77"/>
    </row>
    <row r="15" spans="1:4" ht="25.5" x14ac:dyDescent="0.2">
      <c r="A15" s="25" t="s">
        <v>42</v>
      </c>
      <c r="B15" s="23" t="s">
        <v>145</v>
      </c>
      <c r="C15" s="73">
        <v>0</v>
      </c>
      <c r="D15" s="77"/>
    </row>
    <row r="18" spans="2:2" x14ac:dyDescent="0.25">
      <c r="B18" s="17" t="s">
        <v>4</v>
      </c>
    </row>
    <row r="19" spans="2:2" x14ac:dyDescent="0.25">
      <c r="B19" s="17" t="s">
        <v>4</v>
      </c>
    </row>
    <row r="20" spans="2:2" x14ac:dyDescent="0.25">
      <c r="B20" s="17" t="s">
        <v>4</v>
      </c>
    </row>
    <row r="21" spans="2:2" x14ac:dyDescent="0.25">
      <c r="B21" s="17" t="s">
        <v>4</v>
      </c>
    </row>
    <row r="22" spans="2:2" x14ac:dyDescent="0.25">
      <c r="B22" s="17" t="s">
        <v>4</v>
      </c>
    </row>
    <row r="23" spans="2:2" x14ac:dyDescent="0.25">
      <c r="B23" s="17" t="s">
        <v>4</v>
      </c>
    </row>
    <row r="24" spans="2:2" x14ac:dyDescent="0.25">
      <c r="B24" s="17" t="s">
        <v>4</v>
      </c>
    </row>
    <row r="25" spans="2:2" x14ac:dyDescent="0.25">
      <c r="B25" s="17" t="s">
        <v>4</v>
      </c>
    </row>
    <row r="26" spans="2:2" x14ac:dyDescent="0.25">
      <c r="B26" s="17" t="s">
        <v>4</v>
      </c>
    </row>
    <row r="27" spans="2:2" x14ac:dyDescent="0.25">
      <c r="B27" s="17" t="s">
        <v>4</v>
      </c>
    </row>
    <row r="28" spans="2:2" x14ac:dyDescent="0.25">
      <c r="B28" s="17" t="s">
        <v>4</v>
      </c>
    </row>
    <row r="29" spans="2:2" x14ac:dyDescent="0.25">
      <c r="B29" s="17" t="s">
        <v>4</v>
      </c>
    </row>
    <row r="30" spans="2:2" x14ac:dyDescent="0.25">
      <c r="B30" s="17" t="s">
        <v>4</v>
      </c>
    </row>
    <row r="31" spans="2:2" x14ac:dyDescent="0.25">
      <c r="B31" s="17" t="s">
        <v>4</v>
      </c>
    </row>
    <row r="32" spans="2:2" x14ac:dyDescent="0.25">
      <c r="B32" s="17" t="s">
        <v>4</v>
      </c>
    </row>
    <row r="33" spans="2:2" x14ac:dyDescent="0.25">
      <c r="B33" s="17" t="s">
        <v>4</v>
      </c>
    </row>
    <row r="34" spans="2:2" x14ac:dyDescent="0.25">
      <c r="B34" s="17" t="s">
        <v>4</v>
      </c>
    </row>
    <row r="35" spans="2:2" x14ac:dyDescent="0.25">
      <c r="B35" s="17"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7:C15">
      <formula1>ValidScore</formula1>
    </dataValidation>
    <dataValidation type="list" allowBlank="1" showInputMessage="1" showErrorMessage="1" sqref="C4">
      <formula1>ValidMaturityLevel</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6"/>
  <sheetViews>
    <sheetView workbookViewId="0">
      <selection activeCell="B21" sqref="B21"/>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6" width="8.85546875" style="6"/>
  </cols>
  <sheetData>
    <row r="1" spans="1:14" ht="23.25" x14ac:dyDescent="0.35">
      <c r="C1" s="115" t="str">
        <f>Oversigt!B5</f>
        <v>3. Organisering, roller og ansvar</v>
      </c>
      <c r="D1" s="115"/>
      <c r="E1" s="115"/>
      <c r="F1" s="115"/>
      <c r="G1" s="115"/>
      <c r="H1" s="115"/>
      <c r="I1" s="115"/>
      <c r="J1" s="115"/>
      <c r="K1" s="115"/>
      <c r="L1" s="115"/>
      <c r="M1" s="115"/>
    </row>
    <row r="2" spans="1:14" ht="15" x14ac:dyDescent="0.25">
      <c r="L2" s="32" t="s">
        <v>26</v>
      </c>
      <c r="M2" s="33">
        <f>B14</f>
        <v>0</v>
      </c>
      <c r="N2" s="42" t="s">
        <v>27</v>
      </c>
    </row>
    <row r="3" spans="1:14" ht="15" x14ac:dyDescent="0.25">
      <c r="B3" t="s">
        <v>2</v>
      </c>
      <c r="L3" s="32" t="s">
        <v>9</v>
      </c>
      <c r="M3" s="35" t="e">
        <f>'3. Org. , roller og ansvar'!#REF!</f>
        <v>#REF!</v>
      </c>
      <c r="N3" s="42" t="s">
        <v>28</v>
      </c>
    </row>
    <row r="4" spans="1:14" ht="15" x14ac:dyDescent="0.25">
      <c r="B4">
        <f>COUNTIF('3. Org. , roller og ansvar'!C$7:C$15,Definition!A4)</f>
        <v>0</v>
      </c>
      <c r="L4" s="32" t="s">
        <v>53</v>
      </c>
      <c r="M4" s="35">
        <f>'3. Org. , roller og ansvar'!C4</f>
        <v>0</v>
      </c>
    </row>
    <row r="5" spans="1:14" ht="15" x14ac:dyDescent="0.25">
      <c r="B5">
        <f>COUNTIF('3. Org. , roller og ansvar'!C$7:C$15,Definition!A5)</f>
        <v>0</v>
      </c>
      <c r="L5" s="32" t="s">
        <v>5</v>
      </c>
      <c r="M5" s="35" t="e">
        <f>'3. Org. , roller og ansvar'!#REF!</f>
        <v>#REF!</v>
      </c>
    </row>
    <row r="6" spans="1:14" x14ac:dyDescent="0.2">
      <c r="B6">
        <f>COUNTIF('3. Org. , roller og ansvar'!C$7:C$15,Definition!A6)</f>
        <v>9</v>
      </c>
      <c r="L6" s="30"/>
      <c r="M6" s="36"/>
    </row>
    <row r="7" spans="1:14" ht="15" x14ac:dyDescent="0.25">
      <c r="B7">
        <f>COUNTIF('3. Org. , roller og ansvar'!C$7:C$15,Definition!A7)</f>
        <v>0</v>
      </c>
      <c r="L7" s="32" t="s">
        <v>1</v>
      </c>
      <c r="M7" s="35" t="e">
        <f>(M4-M3)*M5</f>
        <v>#REF!</v>
      </c>
    </row>
    <row r="8" spans="1:14" x14ac:dyDescent="0.2">
      <c r="B8">
        <f>COUNTIF('3. Org. , roller og ansvar'!C$7:C$15,Definition!A8)</f>
        <v>0</v>
      </c>
    </row>
    <row r="9" spans="1:14" x14ac:dyDescent="0.2">
      <c r="B9">
        <f>COUNTIF('3. Org. , roller og ansvar'!C$7:C$15,Definition!A9)</f>
        <v>0</v>
      </c>
    </row>
    <row r="10" spans="1:14" x14ac:dyDescent="0.2">
      <c r="B10">
        <f>COUNTIF('3. Org. , roller og ansvar'!C$7:C$15,Definition!A10)</f>
        <v>0</v>
      </c>
    </row>
    <row r="13" spans="1:14" x14ac:dyDescent="0.2">
      <c r="B13" t="s">
        <v>54</v>
      </c>
    </row>
    <row r="14" spans="1:14" x14ac:dyDescent="0.2">
      <c r="A14">
        <v>0.02</v>
      </c>
      <c r="B14" s="3">
        <f>IF(B$26=TRUE,SUMPRODUCT(ValidMaturityLevel,B$6:B$10)/SUM(B$6:B$10),-1)</f>
        <v>0</v>
      </c>
    </row>
    <row r="15" spans="1:14" x14ac:dyDescent="0.2">
      <c r="A15">
        <v>0.98</v>
      </c>
      <c r="B15" s="3">
        <f>IF(B$26=TRUE,SUMPRODUCT(ValidMaturityLevel,B$6:B$10)/SUM(B$6:B$10),-1)</f>
        <v>0</v>
      </c>
    </row>
    <row r="17" spans="1:2" x14ac:dyDescent="0.2">
      <c r="B17" t="s">
        <v>12</v>
      </c>
    </row>
    <row r="18" spans="1:2" x14ac:dyDescent="0.2">
      <c r="A18">
        <v>0.02</v>
      </c>
      <c r="B18" s="3" t="e">
        <f>IF(B$27=TRUE,M$3,-1)</f>
        <v>#REF!</v>
      </c>
    </row>
    <row r="19" spans="1:2" x14ac:dyDescent="0.2">
      <c r="A19">
        <v>0.98</v>
      </c>
      <c r="B19" s="3" t="e">
        <f>IF(B$27=TRUE,M$3,-1)</f>
        <v>#REF!</v>
      </c>
    </row>
    <row r="21" spans="1:2" ht="14.25" x14ac:dyDescent="0.2">
      <c r="B21" s="80" t="s">
        <v>102</v>
      </c>
    </row>
    <row r="22" spans="1:2" x14ac:dyDescent="0.2">
      <c r="A22">
        <v>0.02</v>
      </c>
      <c r="B22" s="3">
        <f>IF(B$28=TRUE,M$4,-1)</f>
        <v>0</v>
      </c>
    </row>
    <row r="23" spans="1:2" x14ac:dyDescent="0.2">
      <c r="A23">
        <v>0.98</v>
      </c>
      <c r="B23" s="3">
        <f>IF(B$28=TRUE,M$4,-1)</f>
        <v>0</v>
      </c>
    </row>
    <row r="25" spans="1:2" x14ac:dyDescent="0.2">
      <c r="A25" s="131" t="s">
        <v>3</v>
      </c>
      <c r="B25" s="132"/>
    </row>
    <row r="26" spans="1:2" x14ac:dyDescent="0.2">
      <c r="A26" s="7" t="s">
        <v>38</v>
      </c>
      <c r="B26" s="37" t="b">
        <v>1</v>
      </c>
    </row>
    <row r="27" spans="1:2" x14ac:dyDescent="0.2">
      <c r="A27" s="38" t="s">
        <v>37</v>
      </c>
      <c r="B27" s="39" t="b">
        <v>1</v>
      </c>
    </row>
    <row r="28" spans="1:2" x14ac:dyDescent="0.2">
      <c r="A28" s="40" t="s">
        <v>56</v>
      </c>
      <c r="B28" s="41" t="b">
        <v>1</v>
      </c>
    </row>
    <row r="43" spans="2:2" x14ac:dyDescent="0.2">
      <c r="B43" s="3"/>
    </row>
    <row r="44" spans="2:2" x14ac:dyDescent="0.2">
      <c r="B44" s="3"/>
    </row>
    <row r="45" spans="2:2" x14ac:dyDescent="0.2">
      <c r="B45" s="3"/>
    </row>
    <row r="46" spans="2:2" x14ac:dyDescent="0.2">
      <c r="B46" s="3"/>
    </row>
  </sheetData>
  <mergeCells count="2">
    <mergeCell ref="C1:M1"/>
    <mergeCell ref="A25:B25"/>
  </mergeCells>
  <dataValidations count="2">
    <dataValidation type="list" allowBlank="1" showInputMessage="1" showErrorMessage="1" sqref="M3:M6">
      <formula1>ValidMaturityLevel</formula1>
    </dataValidation>
    <dataValidation type="list" showInputMessage="1" showErrorMessage="1" sqref="B26:B28">
      <formula1>"TRUE,FALSE"</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48"/>
  <sheetViews>
    <sheetView showGridLines="0" zoomScaleNormal="100" workbookViewId="0">
      <selection activeCell="I18" sqref="I18"/>
    </sheetView>
  </sheetViews>
  <sheetFormatPr defaultColWidth="8.85546875" defaultRowHeight="12.75" x14ac:dyDescent="0.2"/>
  <cols>
    <col min="1" max="1" width="10.28515625" style="12" bestFit="1" customWidth="1"/>
    <col min="2" max="2" width="76.28515625" style="6" customWidth="1"/>
    <col min="3" max="3" width="6.7109375" style="6" bestFit="1" customWidth="1"/>
    <col min="4" max="4" width="39.42578125" style="6" bestFit="1" customWidth="1"/>
    <col min="5" max="16384" width="8.85546875" style="6"/>
  </cols>
  <sheetData>
    <row r="1" spans="1:4" ht="24" thickBot="1" x14ac:dyDescent="0.4">
      <c r="A1" s="115" t="str">
        <f>Oversigt!B6</f>
        <v>4. Vurdering, varsling og mobilisering</v>
      </c>
      <c r="B1" s="115"/>
      <c r="C1" s="115"/>
      <c r="D1" s="115"/>
    </row>
    <row r="2" spans="1:4" ht="49.5" customHeight="1" thickBot="1" x14ac:dyDescent="0.3">
      <c r="A2" s="128" t="str">
        <f>Inputark!C6</f>
        <v>Varsling, vurdering og mobilisering drejer sig om definition, vurdering og varsling af hændelser, ved at afklare spørgsmål som: Hvad kendetegner en beredskabshændelse? Hvem kan aktivere beredskabet? Hvilken proces følges for at aktivere beredskabet? Hvilke eskaleringsprocesser og varslingsmodeller benyttes?</v>
      </c>
      <c r="B2" s="129"/>
      <c r="C2" s="129"/>
      <c r="D2" s="130"/>
    </row>
    <row r="3" spans="1:4" ht="15" customHeight="1" x14ac:dyDescent="0.2">
      <c r="A3" s="126" t="s">
        <v>54</v>
      </c>
      <c r="B3" s="127"/>
      <c r="C3" s="83">
        <f>'4B'!$B$14</f>
        <v>0</v>
      </c>
      <c r="D3" s="75" t="s">
        <v>106</v>
      </c>
    </row>
    <row r="4" spans="1:4" ht="14.45" customHeight="1" thickBot="1" x14ac:dyDescent="0.25">
      <c r="A4" s="124" t="s">
        <v>102</v>
      </c>
      <c r="B4" s="125"/>
      <c r="C4" s="84">
        <f>Inputark!D6</f>
        <v>0</v>
      </c>
      <c r="D4" s="76" t="s">
        <v>113</v>
      </c>
    </row>
    <row r="6" spans="1:4" x14ac:dyDescent="0.2">
      <c r="A6" s="24" t="s">
        <v>11</v>
      </c>
      <c r="B6" s="4" t="s">
        <v>61</v>
      </c>
      <c r="C6" s="5" t="s">
        <v>36</v>
      </c>
      <c r="D6" s="4" t="s">
        <v>83</v>
      </c>
    </row>
    <row r="7" spans="1:4" ht="25.5" x14ac:dyDescent="0.2">
      <c r="A7" s="25">
        <v>4.0999999999999996</v>
      </c>
      <c r="B7" s="23" t="s">
        <v>117</v>
      </c>
      <c r="C7" s="73">
        <v>0</v>
      </c>
      <c r="D7" s="77"/>
    </row>
    <row r="8" spans="1:4" ht="25.5" x14ac:dyDescent="0.2">
      <c r="A8" s="25">
        <v>4.2</v>
      </c>
      <c r="B8" s="23" t="s">
        <v>93</v>
      </c>
      <c r="C8" s="73">
        <v>0</v>
      </c>
      <c r="D8" s="77"/>
    </row>
    <row r="9" spans="1:4" ht="25.5" x14ac:dyDescent="0.2">
      <c r="A9" s="25">
        <v>4.3</v>
      </c>
      <c r="B9" s="23" t="s">
        <v>118</v>
      </c>
      <c r="C9" s="73">
        <v>0</v>
      </c>
      <c r="D9" s="77"/>
    </row>
    <row r="10" spans="1:4" x14ac:dyDescent="0.2">
      <c r="A10" s="25">
        <v>4.4000000000000004</v>
      </c>
      <c r="B10" s="23" t="s">
        <v>140</v>
      </c>
      <c r="C10" s="73">
        <v>0</v>
      </c>
      <c r="D10" s="77"/>
    </row>
    <row r="11" spans="1:4" x14ac:dyDescent="0.2">
      <c r="A11" s="25">
        <v>4.5</v>
      </c>
      <c r="B11" s="23" t="s">
        <v>119</v>
      </c>
      <c r="C11" s="73">
        <v>0</v>
      </c>
      <c r="D11" s="77"/>
    </row>
    <row r="12" spans="1:4" x14ac:dyDescent="0.2">
      <c r="A12" s="27">
        <v>4.5999999999999996</v>
      </c>
      <c r="B12" s="23" t="s">
        <v>89</v>
      </c>
      <c r="C12" s="73">
        <v>0</v>
      </c>
      <c r="D12" s="77"/>
    </row>
    <row r="13" spans="1:4" x14ac:dyDescent="0.2">
      <c r="A13" s="27">
        <v>4.7</v>
      </c>
      <c r="B13" s="26" t="s">
        <v>14</v>
      </c>
      <c r="C13" s="73">
        <v>0</v>
      </c>
      <c r="D13" s="77"/>
    </row>
    <row r="14" spans="1:4" x14ac:dyDescent="0.2">
      <c r="A14" s="27">
        <v>4.8</v>
      </c>
      <c r="B14" s="23" t="s">
        <v>63</v>
      </c>
      <c r="C14" s="73">
        <v>0</v>
      </c>
      <c r="D14" s="77"/>
    </row>
    <row r="15" spans="1:4" x14ac:dyDescent="0.2">
      <c r="A15" s="27">
        <v>4.9000000000000004</v>
      </c>
      <c r="B15" s="23" t="s">
        <v>64</v>
      </c>
      <c r="C15" s="73">
        <v>0</v>
      </c>
      <c r="D15" s="77"/>
    </row>
    <row r="16" spans="1:4" x14ac:dyDescent="0.2">
      <c r="A16" s="27" t="s">
        <v>103</v>
      </c>
      <c r="B16" s="23" t="s">
        <v>13</v>
      </c>
      <c r="C16" s="73">
        <v>0</v>
      </c>
      <c r="D16" s="77"/>
    </row>
    <row r="17" spans="2:4" x14ac:dyDescent="0.2">
      <c r="B17" s="10" t="s">
        <v>4</v>
      </c>
      <c r="C17" s="14"/>
      <c r="D17" s="11"/>
    </row>
    <row r="25" spans="2:4" x14ac:dyDescent="0.2">
      <c r="B25" s="6" t="s">
        <v>4</v>
      </c>
    </row>
    <row r="26" spans="2:4" x14ac:dyDescent="0.2">
      <c r="B26" s="6" t="s">
        <v>4</v>
      </c>
    </row>
    <row r="27" spans="2:4" x14ac:dyDescent="0.2">
      <c r="B27" s="6" t="s">
        <v>4</v>
      </c>
    </row>
    <row r="28" spans="2:4" x14ac:dyDescent="0.2">
      <c r="B28" s="6" t="s">
        <v>4</v>
      </c>
    </row>
    <row r="29" spans="2:4" x14ac:dyDescent="0.2">
      <c r="B29" s="6" t="s">
        <v>4</v>
      </c>
    </row>
    <row r="30" spans="2:4" x14ac:dyDescent="0.2">
      <c r="B30" s="6" t="s">
        <v>4</v>
      </c>
    </row>
    <row r="31" spans="2:4" x14ac:dyDescent="0.2">
      <c r="B31" s="6" t="s">
        <v>4</v>
      </c>
    </row>
    <row r="32" spans="2:4" x14ac:dyDescent="0.2">
      <c r="B32" s="6" t="s">
        <v>4</v>
      </c>
    </row>
    <row r="33" spans="2:2" x14ac:dyDescent="0.2">
      <c r="B33" s="6" t="s">
        <v>4</v>
      </c>
    </row>
    <row r="34" spans="2:2" x14ac:dyDescent="0.2">
      <c r="B34" s="6" t="s">
        <v>4</v>
      </c>
    </row>
    <row r="35" spans="2:2" x14ac:dyDescent="0.2">
      <c r="B35" s="6" t="s">
        <v>4</v>
      </c>
    </row>
    <row r="36" spans="2:2" x14ac:dyDescent="0.2">
      <c r="B36" s="6" t="s">
        <v>4</v>
      </c>
    </row>
    <row r="37" spans="2:2" x14ac:dyDescent="0.2">
      <c r="B37" s="6" t="s">
        <v>4</v>
      </c>
    </row>
    <row r="38" spans="2:2" x14ac:dyDescent="0.2">
      <c r="B38" s="6" t="s">
        <v>4</v>
      </c>
    </row>
    <row r="39" spans="2:2" x14ac:dyDescent="0.2">
      <c r="B39" s="6" t="s">
        <v>4</v>
      </c>
    </row>
    <row r="40" spans="2:2" x14ac:dyDescent="0.2">
      <c r="B40" s="6" t="s">
        <v>4</v>
      </c>
    </row>
    <row r="41" spans="2:2" x14ac:dyDescent="0.2">
      <c r="B41" s="6" t="s">
        <v>4</v>
      </c>
    </row>
    <row r="42" spans="2:2" x14ac:dyDescent="0.2">
      <c r="B42" s="6" t="s">
        <v>4</v>
      </c>
    </row>
    <row r="43" spans="2:2" x14ac:dyDescent="0.2">
      <c r="B43" s="6" t="s">
        <v>4</v>
      </c>
    </row>
    <row r="44" spans="2:2" x14ac:dyDescent="0.2">
      <c r="B44" s="6" t="s">
        <v>4</v>
      </c>
    </row>
    <row r="45" spans="2:2" x14ac:dyDescent="0.2">
      <c r="B45" s="6" t="s">
        <v>4</v>
      </c>
    </row>
    <row r="46" spans="2:2" x14ac:dyDescent="0.2">
      <c r="B46" s="6" t="s">
        <v>4</v>
      </c>
    </row>
    <row r="47" spans="2:2" x14ac:dyDescent="0.2">
      <c r="B47" s="6" t="s">
        <v>4</v>
      </c>
    </row>
    <row r="48" spans="2:2" x14ac:dyDescent="0.2">
      <c r="B48" s="6"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17 C4">
      <formula1>ValidMaturityLevel</formula1>
    </dataValidation>
    <dataValidation type="list" allowBlank="1" showInputMessage="1" showErrorMessage="1" sqref="C7:C16">
      <formula1>ValidScore</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46"/>
  <sheetViews>
    <sheetView workbookViewId="0">
      <selection activeCell="B21" sqref="B21"/>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14" ht="23.25" x14ac:dyDescent="0.35">
      <c r="C1" s="115" t="str">
        <f>Oversigt!B6</f>
        <v>4. Vurdering, varsling og mobilisering</v>
      </c>
      <c r="D1" s="115"/>
      <c r="E1" s="115"/>
      <c r="F1" s="115"/>
      <c r="G1" s="115"/>
      <c r="H1" s="115"/>
      <c r="I1" s="115"/>
      <c r="J1" s="115"/>
      <c r="K1" s="115"/>
      <c r="L1" s="115"/>
      <c r="M1" s="115"/>
    </row>
    <row r="2" spans="1:14" ht="15" x14ac:dyDescent="0.25">
      <c r="L2" s="32" t="s">
        <v>26</v>
      </c>
      <c r="M2" s="33">
        <f>B14</f>
        <v>0</v>
      </c>
      <c r="N2" s="34" t="s">
        <v>27</v>
      </c>
    </row>
    <row r="3" spans="1:14" ht="15" x14ac:dyDescent="0.25">
      <c r="B3" t="s">
        <v>2</v>
      </c>
      <c r="L3" s="32" t="s">
        <v>9</v>
      </c>
      <c r="M3" s="35" t="e">
        <f>'4. Vurdering, varsling og mob.'!#REF!</f>
        <v>#REF!</v>
      </c>
      <c r="N3" s="34" t="s">
        <v>28</v>
      </c>
    </row>
    <row r="4" spans="1:14" ht="15" x14ac:dyDescent="0.25">
      <c r="B4">
        <f>COUNTIF('4. Vurdering, varsling og mob.'!C$7:C$16,Definition!A4)</f>
        <v>0</v>
      </c>
      <c r="L4" s="32" t="s">
        <v>52</v>
      </c>
      <c r="M4" s="35">
        <f>'4. Vurdering, varsling og mob.'!C4</f>
        <v>0</v>
      </c>
    </row>
    <row r="5" spans="1:14" ht="15" x14ac:dyDescent="0.25">
      <c r="B5">
        <f>COUNTIF('4. Vurdering, varsling og mob.'!C$7:C$16,Definition!A5)</f>
        <v>0</v>
      </c>
      <c r="L5" s="32" t="s">
        <v>5</v>
      </c>
      <c r="M5" s="35" t="e">
        <f>'4. Vurdering, varsling og mob.'!#REF!</f>
        <v>#REF!</v>
      </c>
    </row>
    <row r="6" spans="1:14" x14ac:dyDescent="0.2">
      <c r="B6">
        <f>COUNTIF('4. Vurdering, varsling og mob.'!C$7:C$16,Definition!A6)</f>
        <v>10</v>
      </c>
      <c r="L6" s="30"/>
      <c r="M6" s="36"/>
    </row>
    <row r="7" spans="1:14" ht="15" x14ac:dyDescent="0.25">
      <c r="B7">
        <f>COUNTIF('4. Vurdering, varsling og mob.'!C$7:C$16,Definition!A7)</f>
        <v>0</v>
      </c>
      <c r="L7" s="32" t="s">
        <v>1</v>
      </c>
      <c r="M7" s="35" t="e">
        <f>(M4-M3)*M5</f>
        <v>#REF!</v>
      </c>
    </row>
    <row r="8" spans="1:14" x14ac:dyDescent="0.2">
      <c r="B8">
        <f>COUNTIF('4. Vurdering, varsling og mob.'!C$7:C$16,Definition!A8)</f>
        <v>0</v>
      </c>
    </row>
    <row r="9" spans="1:14" x14ac:dyDescent="0.2">
      <c r="B9">
        <f>COUNTIF('4. Vurdering, varsling og mob.'!C$7:C$16,Definition!A9)</f>
        <v>0</v>
      </c>
    </row>
    <row r="10" spans="1:14" x14ac:dyDescent="0.2">
      <c r="B10">
        <f>COUNTIF('4. Vurdering, varsling og mob.'!C$7:C$16,Definition!A10)</f>
        <v>0</v>
      </c>
    </row>
    <row r="13" spans="1:14" x14ac:dyDescent="0.2">
      <c r="B13" t="s">
        <v>26</v>
      </c>
    </row>
    <row r="14" spans="1:14" x14ac:dyDescent="0.2">
      <c r="A14">
        <v>0.02</v>
      </c>
      <c r="B14" s="3">
        <f>IF(B$26=TRUE,SUMPRODUCT(ValidMaturityLevel,B$6:B$10)/SUM(B$6:B$10),-1)</f>
        <v>0</v>
      </c>
    </row>
    <row r="15" spans="1:14" x14ac:dyDescent="0.2">
      <c r="A15">
        <v>0.98</v>
      </c>
      <c r="B15" s="3">
        <f>IF(B$26=TRUE,SUMPRODUCT(ValidMaturityLevel,B$6:B$10)/SUM(B$6:B$10),-1)</f>
        <v>0</v>
      </c>
    </row>
    <row r="17" spans="1:2" x14ac:dyDescent="0.2">
      <c r="B17" t="s">
        <v>12</v>
      </c>
    </row>
    <row r="18" spans="1:2" x14ac:dyDescent="0.2">
      <c r="A18">
        <v>0.02</v>
      </c>
      <c r="B18" s="3" t="e">
        <f>IF(B$27=TRUE,M$3,-1)</f>
        <v>#REF!</v>
      </c>
    </row>
    <row r="19" spans="1:2" x14ac:dyDescent="0.2">
      <c r="A19">
        <v>0.98</v>
      </c>
      <c r="B19" s="3" t="e">
        <f>IF(B$27=TRUE,M$3,-1)</f>
        <v>#REF!</v>
      </c>
    </row>
    <row r="21" spans="1:2" x14ac:dyDescent="0.2">
      <c r="B21" t="s">
        <v>102</v>
      </c>
    </row>
    <row r="22" spans="1:2" x14ac:dyDescent="0.2">
      <c r="A22">
        <v>0.02</v>
      </c>
      <c r="B22" s="3">
        <f>IF(B$28=TRUE,M$4,-1)</f>
        <v>0</v>
      </c>
    </row>
    <row r="23" spans="1:2" x14ac:dyDescent="0.2">
      <c r="A23">
        <v>0.98</v>
      </c>
      <c r="B23" s="3">
        <f>IF(B$28=TRUE,M$4,-1)</f>
        <v>0</v>
      </c>
    </row>
    <row r="25" spans="1:2" x14ac:dyDescent="0.2">
      <c r="A25" s="131" t="s">
        <v>3</v>
      </c>
      <c r="B25" s="132"/>
    </row>
    <row r="26" spans="1:2" x14ac:dyDescent="0.2">
      <c r="A26" s="7" t="s">
        <v>38</v>
      </c>
      <c r="B26" s="37" t="b">
        <v>1</v>
      </c>
    </row>
    <row r="27" spans="1:2" x14ac:dyDescent="0.2">
      <c r="A27" s="38" t="s">
        <v>37</v>
      </c>
      <c r="B27" s="39" t="b">
        <v>1</v>
      </c>
    </row>
    <row r="28" spans="1:2" x14ac:dyDescent="0.2">
      <c r="A28" s="40" t="s">
        <v>56</v>
      </c>
      <c r="B28" s="41" t="b">
        <v>1</v>
      </c>
    </row>
    <row r="43" spans="2:2" x14ac:dyDescent="0.2">
      <c r="B43" s="3"/>
    </row>
    <row r="44" spans="2:2" x14ac:dyDescent="0.2">
      <c r="B44" s="3"/>
    </row>
    <row r="45" spans="2:2" x14ac:dyDescent="0.2">
      <c r="B45" s="3"/>
    </row>
    <row r="46" spans="2:2" x14ac:dyDescent="0.2">
      <c r="B46" s="3"/>
    </row>
  </sheetData>
  <mergeCells count="2">
    <mergeCell ref="C1:M1"/>
    <mergeCell ref="A25:B25"/>
  </mergeCells>
  <dataValidations count="2">
    <dataValidation type="list" showInputMessage="1" showErrorMessage="1" sqref="B26:B28">
      <formula1>"TRUE,FALSE"</formula1>
    </dataValidation>
    <dataValidation type="list" allowBlank="1" showInputMessage="1" showErrorMessage="1" sqref="M3:M6">
      <formula1>ValidMaturityLevel</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9"/>
  <sheetViews>
    <sheetView showGridLines="0" zoomScaleNormal="100" workbookViewId="0">
      <selection activeCell="A2" sqref="A2:D2"/>
    </sheetView>
  </sheetViews>
  <sheetFormatPr defaultColWidth="8.85546875" defaultRowHeight="12.75" x14ac:dyDescent="0.2"/>
  <cols>
    <col min="1" max="1" width="10.28515625" style="6" bestFit="1" customWidth="1"/>
    <col min="2" max="2" width="73.28515625" style="16" customWidth="1"/>
    <col min="3" max="3" width="6.7109375" style="6" bestFit="1" customWidth="1"/>
    <col min="4" max="4" width="39.42578125" style="6" bestFit="1" customWidth="1"/>
    <col min="5" max="16384" width="8.85546875" style="6"/>
  </cols>
  <sheetData>
    <row r="1" spans="1:4" ht="24" thickBot="1" x14ac:dyDescent="0.4">
      <c r="A1" s="115" t="str">
        <f>Oversigt!B7</f>
        <v>5. Kommunikation</v>
      </c>
      <c r="B1" s="115"/>
      <c r="C1" s="115"/>
      <c r="D1" s="115"/>
    </row>
    <row r="2" spans="1:4" ht="29.25" customHeight="1" thickBot="1" x14ac:dyDescent="0.25">
      <c r="A2" s="133" t="str">
        <f>Inputark!C7</f>
        <v>Kommunikationsområdet handler om at sikre de rette interne og eksterne kommunikationsveje, herunder kommunikation til kritiske leverandører.</v>
      </c>
      <c r="B2" s="134"/>
      <c r="C2" s="134"/>
      <c r="D2" s="135"/>
    </row>
    <row r="3" spans="1:4" ht="15" customHeight="1" x14ac:dyDescent="0.2">
      <c r="A3" s="126" t="s">
        <v>54</v>
      </c>
      <c r="B3" s="127"/>
      <c r="C3" s="83">
        <f>'5B'!$B$14</f>
        <v>0</v>
      </c>
      <c r="D3" s="75" t="s">
        <v>106</v>
      </c>
    </row>
    <row r="4" spans="1:4" ht="14.45" customHeight="1" thickBot="1" x14ac:dyDescent="0.25">
      <c r="A4" s="124" t="s">
        <v>102</v>
      </c>
      <c r="B4" s="125"/>
      <c r="C4" s="84">
        <f>Inputark!D7</f>
        <v>0</v>
      </c>
      <c r="D4" s="76" t="s">
        <v>113</v>
      </c>
    </row>
    <row r="6" spans="1:4" x14ac:dyDescent="0.2">
      <c r="A6" s="4" t="s">
        <v>11</v>
      </c>
      <c r="B6" s="15" t="s">
        <v>61</v>
      </c>
      <c r="C6" s="5" t="s">
        <v>36</v>
      </c>
      <c r="D6" s="4" t="s">
        <v>83</v>
      </c>
    </row>
    <row r="7" spans="1:4" ht="25.5" x14ac:dyDescent="0.2">
      <c r="A7" s="25">
        <v>5.0999999999999996</v>
      </c>
      <c r="B7" s="26" t="s">
        <v>120</v>
      </c>
      <c r="C7" s="73">
        <v>0</v>
      </c>
      <c r="D7" s="77"/>
    </row>
    <row r="8" spans="1:4" x14ac:dyDescent="0.2">
      <c r="A8" s="25">
        <v>5.2</v>
      </c>
      <c r="B8" s="26" t="s">
        <v>15</v>
      </c>
      <c r="C8" s="73">
        <v>0</v>
      </c>
      <c r="D8" s="77"/>
    </row>
    <row r="9" spans="1:4" x14ac:dyDescent="0.2">
      <c r="A9" s="25">
        <v>5.3</v>
      </c>
      <c r="B9" s="28" t="s">
        <v>47</v>
      </c>
      <c r="C9" s="73">
        <v>0</v>
      </c>
      <c r="D9" s="77"/>
    </row>
    <row r="10" spans="1:4" x14ac:dyDescent="0.2">
      <c r="A10" s="25">
        <v>5.4</v>
      </c>
      <c r="B10" s="28" t="s">
        <v>46</v>
      </c>
      <c r="C10" s="73">
        <v>0</v>
      </c>
      <c r="D10" s="77"/>
    </row>
    <row r="11" spans="1:4" ht="25.5" x14ac:dyDescent="0.2">
      <c r="A11" s="25">
        <v>5.5</v>
      </c>
      <c r="B11" s="28" t="s">
        <v>144</v>
      </c>
      <c r="C11" s="73">
        <v>0</v>
      </c>
      <c r="D11" s="77"/>
    </row>
    <row r="12" spans="1:4" x14ac:dyDescent="0.2">
      <c r="A12" s="25">
        <v>5.6</v>
      </c>
      <c r="B12" s="28" t="s">
        <v>45</v>
      </c>
      <c r="C12" s="73">
        <v>0</v>
      </c>
      <c r="D12" s="77"/>
    </row>
    <row r="13" spans="1:4" ht="25.5" x14ac:dyDescent="0.2">
      <c r="A13" s="25">
        <v>5.7</v>
      </c>
      <c r="B13" s="28" t="s">
        <v>75</v>
      </c>
      <c r="C13" s="73">
        <v>0</v>
      </c>
      <c r="D13" s="77"/>
    </row>
    <row r="14" spans="1:4" x14ac:dyDescent="0.2">
      <c r="B14" s="16" t="s">
        <v>4</v>
      </c>
    </row>
    <row r="15" spans="1:4" x14ac:dyDescent="0.2">
      <c r="B15" s="16" t="s">
        <v>4</v>
      </c>
    </row>
    <row r="16" spans="1:4" x14ac:dyDescent="0.2">
      <c r="B16" s="6"/>
    </row>
    <row r="17" spans="2:2" x14ac:dyDescent="0.2">
      <c r="B17" s="28"/>
    </row>
    <row r="18" spans="2:2" x14ac:dyDescent="0.2">
      <c r="B18" s="28"/>
    </row>
    <row r="19" spans="2:2" x14ac:dyDescent="0.2">
      <c r="B19" s="28"/>
    </row>
    <row r="20" spans="2:2" x14ac:dyDescent="0.2">
      <c r="B20" s="28"/>
    </row>
    <row r="21" spans="2:2" x14ac:dyDescent="0.2">
      <c r="B21" s="16" t="s">
        <v>4</v>
      </c>
    </row>
    <row r="22" spans="2:2" x14ac:dyDescent="0.2">
      <c r="B22" s="16" t="s">
        <v>4</v>
      </c>
    </row>
    <row r="23" spans="2:2" x14ac:dyDescent="0.2">
      <c r="B23" s="16" t="s">
        <v>4</v>
      </c>
    </row>
    <row r="24" spans="2:2" x14ac:dyDescent="0.2">
      <c r="B24" s="16" t="s">
        <v>4</v>
      </c>
    </row>
    <row r="25" spans="2:2" x14ac:dyDescent="0.2">
      <c r="B25" s="16" t="s">
        <v>4</v>
      </c>
    </row>
    <row r="26" spans="2:2" x14ac:dyDescent="0.2">
      <c r="B26" s="16" t="s">
        <v>4</v>
      </c>
    </row>
    <row r="27" spans="2:2" x14ac:dyDescent="0.2">
      <c r="B27" s="16" t="s">
        <v>4</v>
      </c>
    </row>
    <row r="28" spans="2:2" x14ac:dyDescent="0.2">
      <c r="B28" s="16" t="s">
        <v>4</v>
      </c>
    </row>
    <row r="29" spans="2:2" x14ac:dyDescent="0.2">
      <c r="B29" s="16"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7:C13">
      <formula1>ValidScore</formula1>
    </dataValidation>
    <dataValidation type="list" allowBlank="1" showInputMessage="1" showErrorMessage="1" sqref="C4">
      <formula1>ValidMaturityLevel</formula1>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6"/>
  <sheetViews>
    <sheetView workbookViewId="0">
      <selection activeCell="B21" sqref="B21"/>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14" ht="23.25" x14ac:dyDescent="0.35">
      <c r="C1" s="115" t="str">
        <f>Oversigt!B7</f>
        <v>5. Kommunikation</v>
      </c>
      <c r="D1" s="115"/>
      <c r="E1" s="115"/>
      <c r="F1" s="115"/>
      <c r="G1" s="115"/>
      <c r="H1" s="115"/>
      <c r="I1" s="115"/>
      <c r="J1" s="115"/>
      <c r="K1" s="115"/>
      <c r="L1" s="115"/>
      <c r="M1" s="115"/>
    </row>
    <row r="2" spans="1:14" ht="15" x14ac:dyDescent="0.25">
      <c r="L2" s="32" t="s">
        <v>26</v>
      </c>
      <c r="M2" s="33">
        <f>B14</f>
        <v>0</v>
      </c>
      <c r="N2" s="42" t="s">
        <v>27</v>
      </c>
    </row>
    <row r="3" spans="1:14" ht="15" x14ac:dyDescent="0.25">
      <c r="B3" t="s">
        <v>2</v>
      </c>
      <c r="L3" s="32" t="s">
        <v>9</v>
      </c>
      <c r="M3" s="35" t="e">
        <f>'5. Kommunikation'!#REF!</f>
        <v>#REF!</v>
      </c>
      <c r="N3" s="42" t="s">
        <v>28</v>
      </c>
    </row>
    <row r="4" spans="1:14" ht="15" x14ac:dyDescent="0.25">
      <c r="B4">
        <f>COUNTIF('5. Kommunikation'!C$7:C$13,Definition!A4)</f>
        <v>0</v>
      </c>
      <c r="L4" s="32" t="s">
        <v>52</v>
      </c>
      <c r="M4" s="35">
        <f>'5. Kommunikation'!C4</f>
        <v>0</v>
      </c>
    </row>
    <row r="5" spans="1:14" ht="15" x14ac:dyDescent="0.25">
      <c r="B5">
        <f>COUNTIF('5. Kommunikation'!C$7:C$13,Definition!A5)</f>
        <v>0</v>
      </c>
      <c r="L5" s="32" t="s">
        <v>5</v>
      </c>
      <c r="M5" s="35" t="e">
        <f>'5. Kommunikation'!#REF!</f>
        <v>#REF!</v>
      </c>
    </row>
    <row r="6" spans="1:14" x14ac:dyDescent="0.2">
      <c r="B6">
        <f>COUNTIF('5. Kommunikation'!C$7:C$13,Definition!A6)</f>
        <v>7</v>
      </c>
      <c r="L6" s="30"/>
      <c r="M6" s="36"/>
    </row>
    <row r="7" spans="1:14" ht="15" x14ac:dyDescent="0.25">
      <c r="B7">
        <f>COUNTIF('5. Kommunikation'!C$7:C$13,Definition!A7)</f>
        <v>0</v>
      </c>
      <c r="L7" s="32" t="s">
        <v>1</v>
      </c>
      <c r="M7" s="35" t="e">
        <f>(M4-M3)*M5</f>
        <v>#REF!</v>
      </c>
    </row>
    <row r="8" spans="1:14" x14ac:dyDescent="0.2">
      <c r="B8">
        <f>COUNTIF('5. Kommunikation'!C$7:C$13,Definition!A8)</f>
        <v>0</v>
      </c>
    </row>
    <row r="9" spans="1:14" x14ac:dyDescent="0.2">
      <c r="B9">
        <f>COUNTIF('5. Kommunikation'!C$7:C$13,Definition!A9)</f>
        <v>0</v>
      </c>
    </row>
    <row r="10" spans="1:14" x14ac:dyDescent="0.2">
      <c r="B10">
        <f>COUNTIF('5. Kommunikation'!C$7:C$13,Definition!A10)</f>
        <v>0</v>
      </c>
    </row>
    <row r="13" spans="1:14" x14ac:dyDescent="0.2">
      <c r="B13" t="s">
        <v>54</v>
      </c>
    </row>
    <row r="14" spans="1:14" x14ac:dyDescent="0.2">
      <c r="A14">
        <v>0.02</v>
      </c>
      <c r="B14" s="3">
        <f>IF(B$26=TRUE,SUMPRODUCT(ValidMaturityLevel,B$6:B$10)/SUM(B$6:B$10),-1)</f>
        <v>0</v>
      </c>
    </row>
    <row r="15" spans="1:14" x14ac:dyDescent="0.2">
      <c r="A15">
        <v>0.98</v>
      </c>
      <c r="B15" s="3">
        <f>IF(B$26=TRUE,SUMPRODUCT(ValidMaturityLevel,B$6:B$10)/SUM(B$6:B$10),-1)</f>
        <v>0</v>
      </c>
    </row>
    <row r="17" spans="1:2" x14ac:dyDescent="0.2">
      <c r="B17" t="s">
        <v>12</v>
      </c>
    </row>
    <row r="18" spans="1:2" x14ac:dyDescent="0.2">
      <c r="A18">
        <v>0.02</v>
      </c>
      <c r="B18" s="3" t="e">
        <f>IF(B$27=TRUE,M$3,-1)</f>
        <v>#REF!</v>
      </c>
    </row>
    <row r="19" spans="1:2" x14ac:dyDescent="0.2">
      <c r="A19">
        <v>0.98</v>
      </c>
      <c r="B19" s="3" t="e">
        <f>IF(B$27=TRUE,M$3,-1)</f>
        <v>#REF!</v>
      </c>
    </row>
    <row r="21" spans="1:2" x14ac:dyDescent="0.2">
      <c r="B21" t="s">
        <v>102</v>
      </c>
    </row>
    <row r="22" spans="1:2" x14ac:dyDescent="0.2">
      <c r="A22">
        <v>0.02</v>
      </c>
      <c r="B22" s="3">
        <f>IF(B$28=TRUE,M$4,-1)</f>
        <v>0</v>
      </c>
    </row>
    <row r="23" spans="1:2" x14ac:dyDescent="0.2">
      <c r="A23">
        <v>0.98</v>
      </c>
      <c r="B23" s="3">
        <f>IF(B$28=TRUE,M$4,-1)</f>
        <v>0</v>
      </c>
    </row>
    <row r="25" spans="1:2" x14ac:dyDescent="0.2">
      <c r="A25" s="131" t="s">
        <v>3</v>
      </c>
      <c r="B25" s="132"/>
    </row>
    <row r="26" spans="1:2" x14ac:dyDescent="0.2">
      <c r="A26" s="7" t="s">
        <v>38</v>
      </c>
      <c r="B26" s="37" t="b">
        <v>1</v>
      </c>
    </row>
    <row r="27" spans="1:2" x14ac:dyDescent="0.2">
      <c r="A27" s="38" t="s">
        <v>37</v>
      </c>
      <c r="B27" s="39" t="b">
        <v>1</v>
      </c>
    </row>
    <row r="28" spans="1:2" x14ac:dyDescent="0.2">
      <c r="A28" s="40" t="s">
        <v>56</v>
      </c>
      <c r="B28" s="41" t="b">
        <v>1</v>
      </c>
    </row>
    <row r="43" spans="2:2" x14ac:dyDescent="0.2">
      <c r="B43" s="3"/>
    </row>
    <row r="44" spans="2:2" x14ac:dyDescent="0.2">
      <c r="B44" s="3"/>
    </row>
    <row r="45" spans="2:2" x14ac:dyDescent="0.2">
      <c r="B45" s="3"/>
    </row>
    <row r="46" spans="2:2" x14ac:dyDescent="0.2">
      <c r="B46" s="3"/>
    </row>
  </sheetData>
  <mergeCells count="2">
    <mergeCell ref="C1:M1"/>
    <mergeCell ref="A25:B25"/>
  </mergeCells>
  <dataValidations count="2">
    <dataValidation type="list" allowBlank="1" showInputMessage="1" showErrorMessage="1" sqref="M3:M6">
      <formula1>ValidMaturityLevel</formula1>
    </dataValidation>
    <dataValidation type="list" showInputMessage="1" showErrorMessage="1" sqref="B26:B28">
      <formula1>"TRUE,FALSE"</formula1>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16"/>
  <sheetViews>
    <sheetView showGridLines="0" zoomScaleNormal="100" workbookViewId="0">
      <selection activeCell="A2" sqref="A2:D2"/>
    </sheetView>
  </sheetViews>
  <sheetFormatPr defaultColWidth="8.85546875" defaultRowHeight="12.75" x14ac:dyDescent="0.2"/>
  <cols>
    <col min="1" max="1" width="8.42578125" style="12" bestFit="1" customWidth="1"/>
    <col min="2" max="2" width="73.28515625" style="16" customWidth="1"/>
    <col min="3" max="3" width="6.7109375" style="6" bestFit="1" customWidth="1"/>
    <col min="4" max="4" width="39.42578125" style="6" bestFit="1" customWidth="1"/>
    <col min="5" max="16384" width="8.85546875" style="6"/>
  </cols>
  <sheetData>
    <row r="1" spans="1:4" ht="24" thickBot="1" x14ac:dyDescent="0.4">
      <c r="A1" s="115" t="str">
        <f>Oversigt!B8</f>
        <v>6. Styring af leverandører</v>
      </c>
      <c r="B1" s="115"/>
      <c r="C1" s="115"/>
      <c r="D1" s="115"/>
    </row>
    <row r="2" spans="1:4" ht="55.5" customHeight="1" thickBot="1" x14ac:dyDescent="0.25">
      <c r="A2" s="133" t="str">
        <f>Inputark!C8</f>
        <v>Både i forbindelse med håndtering af væsentlige hændelser og egentlige katastrofer har et tæt og godt samarbejde med leverandøren afgørende betydning. Dette samarbejde foregår på flere planer; det daglige driftssamarbejde, det formelle, det kommercielle og kontraktuelle samarbejde.</v>
      </c>
      <c r="B2" s="134"/>
      <c r="C2" s="134"/>
      <c r="D2" s="135"/>
    </row>
    <row r="3" spans="1:4" ht="15" customHeight="1" x14ac:dyDescent="0.2">
      <c r="A3" s="126" t="s">
        <v>54</v>
      </c>
      <c r="B3" s="127"/>
      <c r="C3" s="83">
        <f>'6B'!$B$14</f>
        <v>0</v>
      </c>
      <c r="D3" s="75" t="s">
        <v>106</v>
      </c>
    </row>
    <row r="4" spans="1:4" ht="14.45" customHeight="1" thickBot="1" x14ac:dyDescent="0.25">
      <c r="A4" s="124" t="s">
        <v>102</v>
      </c>
      <c r="B4" s="125"/>
      <c r="C4" s="84">
        <f>Inputark!D8</f>
        <v>0</v>
      </c>
      <c r="D4" s="76" t="s">
        <v>113</v>
      </c>
    </row>
    <row r="6" spans="1:4" x14ac:dyDescent="0.2">
      <c r="A6" s="24" t="s">
        <v>11</v>
      </c>
      <c r="B6" s="15" t="s">
        <v>61</v>
      </c>
      <c r="C6" s="5" t="s">
        <v>36</v>
      </c>
      <c r="D6" s="4" t="s">
        <v>83</v>
      </c>
    </row>
    <row r="7" spans="1:4" x14ac:dyDescent="0.2">
      <c r="A7" s="25">
        <v>6.1</v>
      </c>
      <c r="B7" s="26" t="s">
        <v>16</v>
      </c>
      <c r="C7" s="73">
        <v>0</v>
      </c>
      <c r="D7" s="77"/>
    </row>
    <row r="8" spans="1:4" x14ac:dyDescent="0.2">
      <c r="A8" s="25">
        <v>6.2</v>
      </c>
      <c r="B8" s="26" t="s">
        <v>17</v>
      </c>
      <c r="C8" s="73">
        <v>0</v>
      </c>
      <c r="D8" s="77"/>
    </row>
    <row r="9" spans="1:4" x14ac:dyDescent="0.2">
      <c r="A9" s="25">
        <v>6.3</v>
      </c>
      <c r="B9" s="26" t="s">
        <v>141</v>
      </c>
      <c r="C9" s="73">
        <v>0</v>
      </c>
      <c r="D9" s="77"/>
    </row>
    <row r="10" spans="1:4" ht="25.5" x14ac:dyDescent="0.2">
      <c r="A10" s="25">
        <v>6.4</v>
      </c>
      <c r="B10" s="26" t="s">
        <v>29</v>
      </c>
      <c r="C10" s="73">
        <v>0</v>
      </c>
      <c r="D10" s="77"/>
    </row>
    <row r="11" spans="1:4" ht="25.5" x14ac:dyDescent="0.2">
      <c r="A11" s="25">
        <v>6.5</v>
      </c>
      <c r="B11" s="23" t="s">
        <v>142</v>
      </c>
      <c r="C11" s="73">
        <v>0</v>
      </c>
      <c r="D11" s="77"/>
    </row>
    <row r="12" spans="1:4" x14ac:dyDescent="0.2">
      <c r="A12" s="25">
        <v>6.6</v>
      </c>
      <c r="B12" s="23" t="s">
        <v>65</v>
      </c>
      <c r="C12" s="73">
        <v>0</v>
      </c>
      <c r="D12" s="77"/>
    </row>
    <row r="13" spans="1:4" ht="25.5" x14ac:dyDescent="0.2">
      <c r="A13" s="27">
        <v>6.7</v>
      </c>
      <c r="B13" s="23" t="s">
        <v>48</v>
      </c>
      <c r="C13" s="73">
        <v>0</v>
      </c>
      <c r="D13" s="77"/>
    </row>
    <row r="14" spans="1:4" x14ac:dyDescent="0.2">
      <c r="B14" s="10" t="s">
        <v>4</v>
      </c>
      <c r="C14" s="14"/>
      <c r="D14" s="11"/>
    </row>
    <row r="15" spans="1:4" x14ac:dyDescent="0.2">
      <c r="B15" s="16" t="s">
        <v>4</v>
      </c>
    </row>
    <row r="16" spans="1:4" x14ac:dyDescent="0.2">
      <c r="B16" s="16"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14 C4">
      <formula1>ValidMaturityLevel</formula1>
    </dataValidation>
    <dataValidation type="list" allowBlank="1" showInputMessage="1" showErrorMessage="1" sqref="C7:C13">
      <formula1>ValidScore</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5"/>
  <sheetViews>
    <sheetView workbookViewId="0">
      <selection activeCell="B20" sqref="B20"/>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14" ht="23.25" x14ac:dyDescent="0.35">
      <c r="C1" s="115" t="str">
        <f>Oversigt!B8</f>
        <v>6. Styring af leverandører</v>
      </c>
      <c r="D1" s="115"/>
      <c r="E1" s="115"/>
      <c r="F1" s="115"/>
      <c r="G1" s="115"/>
      <c r="H1" s="115"/>
      <c r="I1" s="115"/>
      <c r="J1" s="115"/>
      <c r="K1" s="115"/>
      <c r="L1" s="115"/>
      <c r="M1" s="115"/>
    </row>
    <row r="2" spans="1:14" ht="15" x14ac:dyDescent="0.25">
      <c r="L2" s="32" t="s">
        <v>26</v>
      </c>
      <c r="M2" s="33">
        <f>B14</f>
        <v>0</v>
      </c>
      <c r="N2" s="43" t="s">
        <v>27</v>
      </c>
    </row>
    <row r="3" spans="1:14" ht="15" x14ac:dyDescent="0.25">
      <c r="B3" t="s">
        <v>2</v>
      </c>
      <c r="L3" s="32" t="s">
        <v>9</v>
      </c>
      <c r="M3" s="35" t="e">
        <f>'6. Styring af leverandør'!#REF!</f>
        <v>#REF!</v>
      </c>
      <c r="N3" s="43" t="s">
        <v>28</v>
      </c>
    </row>
    <row r="4" spans="1:14" ht="15" x14ac:dyDescent="0.25">
      <c r="B4">
        <f>COUNTIF('6. Styring af leverandør'!C$7:C$13,Definition!A4)</f>
        <v>0</v>
      </c>
      <c r="L4" s="32" t="s">
        <v>52</v>
      </c>
      <c r="M4" s="35">
        <f>'6. Styring af leverandør'!C4</f>
        <v>0</v>
      </c>
    </row>
    <row r="5" spans="1:14" ht="15" x14ac:dyDescent="0.25">
      <c r="B5">
        <f>COUNTIF('6. Styring af leverandør'!C$7:C$13,Definition!A5)</f>
        <v>0</v>
      </c>
      <c r="L5" s="32" t="s">
        <v>5</v>
      </c>
      <c r="M5" s="35" t="e">
        <f>'6. Styring af leverandør'!#REF!</f>
        <v>#REF!</v>
      </c>
    </row>
    <row r="6" spans="1:14" x14ac:dyDescent="0.2">
      <c r="B6">
        <f>COUNTIF('6. Styring af leverandør'!C$7:C$13,Definition!A6)</f>
        <v>7</v>
      </c>
      <c r="L6" s="30"/>
      <c r="M6" s="36"/>
    </row>
    <row r="7" spans="1:14" ht="15" x14ac:dyDescent="0.25">
      <c r="B7">
        <f>COUNTIF('6. Styring af leverandør'!C$7:C$13,Definition!A7)</f>
        <v>0</v>
      </c>
      <c r="L7" s="32" t="s">
        <v>1</v>
      </c>
      <c r="M7" s="35" t="e">
        <f>(M4-M3)*M5</f>
        <v>#REF!</v>
      </c>
    </row>
    <row r="8" spans="1:14" x14ac:dyDescent="0.2">
      <c r="B8">
        <f>COUNTIF('6. Styring af leverandør'!C$7:C$13,Definition!A8)</f>
        <v>0</v>
      </c>
    </row>
    <row r="9" spans="1:14" x14ac:dyDescent="0.2">
      <c r="B9">
        <f>COUNTIF('6. Styring af leverandør'!C$7:C$13,Definition!A9)</f>
        <v>0</v>
      </c>
    </row>
    <row r="10" spans="1:14" x14ac:dyDescent="0.2">
      <c r="B10">
        <f>COUNTIF('6. Styring af leverandør'!C$7:C$13,Definition!A10)</f>
        <v>0</v>
      </c>
    </row>
    <row r="12" spans="1:14" x14ac:dyDescent="0.2">
      <c r="B12" t="s">
        <v>54</v>
      </c>
    </row>
    <row r="13" spans="1:14" x14ac:dyDescent="0.2">
      <c r="A13">
        <v>0.02</v>
      </c>
      <c r="B13" s="3">
        <f>IF(B$25=TRUE,SUMPRODUCT(ValidMaturityLevel,B$6:B$10)/SUM(B$6:B$10),-1)</f>
        <v>0</v>
      </c>
    </row>
    <row r="14" spans="1:14" x14ac:dyDescent="0.2">
      <c r="A14">
        <v>0.98</v>
      </c>
      <c r="B14" s="3">
        <f>IF(B$25=TRUE,SUMPRODUCT(ValidMaturityLevel,B$6:B$10)/SUM(B$6:B$10),-1)</f>
        <v>0</v>
      </c>
    </row>
    <row r="16" spans="1:14" x14ac:dyDescent="0.2">
      <c r="B16" t="s">
        <v>12</v>
      </c>
    </row>
    <row r="17" spans="1:2" x14ac:dyDescent="0.2">
      <c r="A17">
        <v>0.02</v>
      </c>
      <c r="B17" s="3" t="e">
        <f>IF(B$26=TRUE,M$3,-1)</f>
        <v>#REF!</v>
      </c>
    </row>
    <row r="18" spans="1:2" x14ac:dyDescent="0.2">
      <c r="A18">
        <v>0.98</v>
      </c>
      <c r="B18" s="3" t="e">
        <f>IF(B$26=TRUE,M$3,-1)</f>
        <v>#REF!</v>
      </c>
    </row>
    <row r="20" spans="1:2" x14ac:dyDescent="0.2">
      <c r="B20" t="s">
        <v>102</v>
      </c>
    </row>
    <row r="21" spans="1:2" x14ac:dyDescent="0.2">
      <c r="A21">
        <v>0.02</v>
      </c>
      <c r="B21" s="3">
        <f>IF(B$27=TRUE,M$4,-1)</f>
        <v>0</v>
      </c>
    </row>
    <row r="22" spans="1:2" x14ac:dyDescent="0.2">
      <c r="A22">
        <v>0.98</v>
      </c>
      <c r="B22" s="3">
        <f>IF(B$27=TRUE,M$4,-1)</f>
        <v>0</v>
      </c>
    </row>
    <row r="24" spans="1:2" x14ac:dyDescent="0.2">
      <c r="A24" s="131" t="s">
        <v>3</v>
      </c>
      <c r="B24" s="132"/>
    </row>
    <row r="25" spans="1:2" x14ac:dyDescent="0.2">
      <c r="A25" s="7" t="s">
        <v>38</v>
      </c>
      <c r="B25" s="37" t="b">
        <v>1</v>
      </c>
    </row>
    <row r="26" spans="1:2" x14ac:dyDescent="0.2">
      <c r="A26" s="38" t="s">
        <v>37</v>
      </c>
      <c r="B26" s="39" t="b">
        <v>1</v>
      </c>
    </row>
    <row r="27" spans="1:2" x14ac:dyDescent="0.2">
      <c r="A27" s="40" t="s">
        <v>56</v>
      </c>
      <c r="B27" s="41" t="b">
        <v>1</v>
      </c>
    </row>
    <row r="42" spans="2:2" x14ac:dyDescent="0.2">
      <c r="B42" s="3"/>
    </row>
    <row r="43" spans="2:2" x14ac:dyDescent="0.2">
      <c r="B43" s="3"/>
    </row>
    <row r="44" spans="2:2" x14ac:dyDescent="0.2">
      <c r="B44" s="3"/>
    </row>
    <row r="45" spans="2:2" x14ac:dyDescent="0.2">
      <c r="B45" s="3"/>
    </row>
  </sheetData>
  <mergeCells count="2">
    <mergeCell ref="C1:M1"/>
    <mergeCell ref="A24:B24"/>
  </mergeCells>
  <dataValidations count="2">
    <dataValidation type="list" showInputMessage="1" showErrorMessage="1" sqref="B25:B27">
      <formula1>"TRUE,FALSE"</formula1>
    </dataValidation>
    <dataValidation type="list" allowBlank="1" showInputMessage="1" showErrorMessage="1" sqref="M3:M6">
      <formula1>ValidMaturityLevel</formula1>
    </dataValidation>
  </dataValidation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E38"/>
  <sheetViews>
    <sheetView showGridLines="0" zoomScaleNormal="100" workbookViewId="0">
      <selection activeCell="H11" sqref="H11"/>
    </sheetView>
  </sheetViews>
  <sheetFormatPr defaultColWidth="8.85546875" defaultRowHeight="12.75" x14ac:dyDescent="0.2"/>
  <cols>
    <col min="1" max="1" width="10.28515625" style="6" bestFit="1" customWidth="1"/>
    <col min="2" max="2" width="73.28515625" style="16" customWidth="1"/>
    <col min="3" max="3" width="6.7109375" style="6" bestFit="1" customWidth="1"/>
    <col min="4" max="4" width="39.42578125" style="6" bestFit="1" customWidth="1"/>
    <col min="5" max="16384" width="8.85546875" style="6"/>
  </cols>
  <sheetData>
    <row r="1" spans="1:4" ht="24" thickBot="1" x14ac:dyDescent="0.4">
      <c r="A1" s="115" t="str">
        <f>Oversigt!B9</f>
        <v>7. Beredskabsproces</v>
      </c>
      <c r="B1" s="115"/>
      <c r="C1" s="115"/>
      <c r="D1" s="115"/>
    </row>
    <row r="2" spans="1:4" ht="38.25" customHeight="1" thickBot="1" x14ac:dyDescent="0.25">
      <c r="A2" s="133" t="str">
        <f>Inputark!C9</f>
        <v>Hele beredskabsprocessen er en væsentlig del af beredskabsstyringen. Planlægning af processen sikrer at alle vigtige aktiviteter gennemgås i de fire trin i processen; aktivering, håndtering, normalisering og opfølgning.</v>
      </c>
      <c r="B2" s="134"/>
      <c r="C2" s="134"/>
      <c r="D2" s="135"/>
    </row>
    <row r="3" spans="1:4" ht="15" customHeight="1" x14ac:dyDescent="0.2">
      <c r="A3" s="126" t="s">
        <v>54</v>
      </c>
      <c r="B3" s="127"/>
      <c r="C3" s="83">
        <f>'7B'!$B$14</f>
        <v>0</v>
      </c>
      <c r="D3" s="75" t="s">
        <v>106</v>
      </c>
    </row>
    <row r="4" spans="1:4" ht="14.45" customHeight="1" thickBot="1" x14ac:dyDescent="0.25">
      <c r="A4" s="124" t="s">
        <v>102</v>
      </c>
      <c r="B4" s="125"/>
      <c r="C4" s="84">
        <f>Inputark!D9</f>
        <v>0</v>
      </c>
      <c r="D4" s="76" t="s">
        <v>113</v>
      </c>
    </row>
    <row r="6" spans="1:4" x14ac:dyDescent="0.2">
      <c r="A6" s="4" t="s">
        <v>11</v>
      </c>
      <c r="B6" s="15" t="s">
        <v>61</v>
      </c>
      <c r="C6" s="5" t="s">
        <v>36</v>
      </c>
      <c r="D6" s="4" t="s">
        <v>83</v>
      </c>
    </row>
    <row r="7" spans="1:4" ht="25.5" x14ac:dyDescent="0.2">
      <c r="A7" s="25">
        <v>7.1</v>
      </c>
      <c r="B7" s="23" t="s">
        <v>66</v>
      </c>
      <c r="C7" s="73">
        <v>0</v>
      </c>
      <c r="D7" s="77"/>
    </row>
    <row r="8" spans="1:4" x14ac:dyDescent="0.2">
      <c r="A8" s="25">
        <v>7.2</v>
      </c>
      <c r="B8" s="23" t="s">
        <v>91</v>
      </c>
      <c r="C8" s="73">
        <v>0</v>
      </c>
      <c r="D8" s="77"/>
    </row>
    <row r="9" spans="1:4" x14ac:dyDescent="0.2">
      <c r="A9" s="25">
        <v>7.3</v>
      </c>
      <c r="B9" s="23" t="s">
        <v>90</v>
      </c>
      <c r="C9" s="73">
        <v>0</v>
      </c>
      <c r="D9" s="77"/>
    </row>
    <row r="10" spans="1:4" x14ac:dyDescent="0.2">
      <c r="A10" s="25">
        <v>7.4</v>
      </c>
      <c r="B10" s="23" t="s">
        <v>49</v>
      </c>
      <c r="C10" s="73">
        <v>0</v>
      </c>
      <c r="D10" s="77"/>
    </row>
    <row r="11" spans="1:4" ht="25.5" x14ac:dyDescent="0.2">
      <c r="A11" s="25">
        <v>7.5</v>
      </c>
      <c r="B11" s="23" t="s">
        <v>67</v>
      </c>
      <c r="C11" s="73">
        <v>0</v>
      </c>
      <c r="D11" s="77"/>
    </row>
    <row r="12" spans="1:4" x14ac:dyDescent="0.2">
      <c r="A12" s="25">
        <v>7.6</v>
      </c>
      <c r="B12" s="23" t="s">
        <v>143</v>
      </c>
      <c r="C12" s="73">
        <v>0</v>
      </c>
      <c r="D12" s="77"/>
    </row>
    <row r="13" spans="1:4" ht="25.5" x14ac:dyDescent="0.2">
      <c r="A13" s="25">
        <v>7.7</v>
      </c>
      <c r="B13" s="26" t="s">
        <v>70</v>
      </c>
      <c r="C13" s="73">
        <v>0</v>
      </c>
      <c r="D13" s="77"/>
    </row>
    <row r="14" spans="1:4" x14ac:dyDescent="0.2">
      <c r="B14" s="16" t="s">
        <v>4</v>
      </c>
      <c r="C14" s="14"/>
      <c r="D14" s="11"/>
    </row>
    <row r="15" spans="1:4" x14ac:dyDescent="0.2">
      <c r="B15" s="16" t="s">
        <v>4</v>
      </c>
    </row>
    <row r="17" spans="2:2" x14ac:dyDescent="0.2">
      <c r="B17" s="16" t="s">
        <v>4</v>
      </c>
    </row>
    <row r="18" spans="2:2" x14ac:dyDescent="0.2">
      <c r="B18" s="16" t="s">
        <v>4</v>
      </c>
    </row>
    <row r="19" spans="2:2" x14ac:dyDescent="0.2">
      <c r="B19" s="16" t="s">
        <v>4</v>
      </c>
    </row>
    <row r="20" spans="2:2" x14ac:dyDescent="0.2">
      <c r="B20" s="16" t="s">
        <v>4</v>
      </c>
    </row>
    <row r="21" spans="2:2" x14ac:dyDescent="0.2">
      <c r="B21" s="16" t="s">
        <v>4</v>
      </c>
    </row>
    <row r="22" spans="2:2" x14ac:dyDescent="0.2">
      <c r="B22" s="16" t="s">
        <v>4</v>
      </c>
    </row>
    <row r="23" spans="2:2" x14ac:dyDescent="0.2">
      <c r="B23" s="16" t="s">
        <v>4</v>
      </c>
    </row>
    <row r="24" spans="2:2" x14ac:dyDescent="0.2">
      <c r="B24" s="16" t="s">
        <v>4</v>
      </c>
    </row>
    <row r="25" spans="2:2" x14ac:dyDescent="0.2">
      <c r="B25" s="16" t="s">
        <v>4</v>
      </c>
    </row>
    <row r="26" spans="2:2" x14ac:dyDescent="0.2">
      <c r="B26" s="16" t="s">
        <v>4</v>
      </c>
    </row>
    <row r="27" spans="2:2" x14ac:dyDescent="0.2">
      <c r="B27" s="16" t="s">
        <v>4</v>
      </c>
    </row>
    <row r="28" spans="2:2" x14ac:dyDescent="0.2">
      <c r="B28" s="16" t="s">
        <v>4</v>
      </c>
    </row>
    <row r="29" spans="2:2" x14ac:dyDescent="0.2">
      <c r="B29" s="16" t="s">
        <v>4</v>
      </c>
    </row>
    <row r="30" spans="2:2" x14ac:dyDescent="0.2">
      <c r="B30" s="16" t="s">
        <v>4</v>
      </c>
    </row>
    <row r="31" spans="2:2" x14ac:dyDescent="0.2">
      <c r="B31" s="16" t="s">
        <v>4</v>
      </c>
    </row>
    <row r="32" spans="2:2" x14ac:dyDescent="0.2">
      <c r="B32" s="16" t="s">
        <v>4</v>
      </c>
    </row>
    <row r="33" spans="2:5" x14ac:dyDescent="0.2">
      <c r="B33" s="16" t="s">
        <v>4</v>
      </c>
    </row>
    <row r="34" spans="2:5" x14ac:dyDescent="0.2">
      <c r="B34" s="16" t="s">
        <v>4</v>
      </c>
    </row>
    <row r="35" spans="2:5" x14ac:dyDescent="0.2">
      <c r="B35" s="16" t="s">
        <v>4</v>
      </c>
    </row>
    <row r="36" spans="2:5" x14ac:dyDescent="0.2">
      <c r="B36" s="16" t="s">
        <v>4</v>
      </c>
    </row>
    <row r="37" spans="2:5" x14ac:dyDescent="0.2">
      <c r="B37" s="16" t="s">
        <v>4</v>
      </c>
    </row>
    <row r="38" spans="2:5" x14ac:dyDescent="0.2">
      <c r="B38" s="16"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14 C4">
      <formula1>ValidMaturityLevel</formula1>
    </dataValidation>
    <dataValidation type="list" allowBlank="1" showInputMessage="1" showErrorMessage="1" sqref="C7:C13">
      <formula1>ValidScore</formula1>
    </dataValidation>
  </dataValidations>
  <pageMargins left="0.7" right="0.7" top="0.75" bottom="0.75" header="0.3" footer="0.3"/>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45"/>
  <sheetViews>
    <sheetView workbookViewId="0">
      <selection activeCell="B20" sqref="B20"/>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14" ht="23.25" x14ac:dyDescent="0.35">
      <c r="C1" s="115" t="str">
        <f>Oversigt!B9</f>
        <v>7. Beredskabsproces</v>
      </c>
      <c r="D1" s="115"/>
      <c r="E1" s="115"/>
      <c r="F1" s="115"/>
      <c r="G1" s="115"/>
      <c r="H1" s="115"/>
      <c r="I1" s="115"/>
      <c r="J1" s="115"/>
      <c r="K1" s="115"/>
      <c r="L1" s="115"/>
      <c r="M1" s="115"/>
    </row>
    <row r="2" spans="1:14" ht="15" x14ac:dyDescent="0.25">
      <c r="L2" s="32" t="s">
        <v>26</v>
      </c>
      <c r="M2" s="33">
        <f>B14</f>
        <v>0</v>
      </c>
      <c r="N2" s="43" t="s">
        <v>27</v>
      </c>
    </row>
    <row r="3" spans="1:14" ht="15" x14ac:dyDescent="0.25">
      <c r="B3" t="s">
        <v>2</v>
      </c>
      <c r="L3" s="32" t="s">
        <v>9</v>
      </c>
      <c r="M3" s="35" t="e">
        <f>'7. Beredskabsproces'!#REF!</f>
        <v>#REF!</v>
      </c>
      <c r="N3" s="43" t="s">
        <v>28</v>
      </c>
    </row>
    <row r="4" spans="1:14" ht="15" x14ac:dyDescent="0.25">
      <c r="B4">
        <f>COUNTIF('7. Beredskabsproces'!C$7:C$15,Definition!A4)</f>
        <v>0</v>
      </c>
      <c r="L4" s="32" t="s">
        <v>52</v>
      </c>
      <c r="M4" s="35">
        <f>'7. Beredskabsproces'!C4</f>
        <v>0</v>
      </c>
    </row>
    <row r="5" spans="1:14" ht="15" x14ac:dyDescent="0.25">
      <c r="B5">
        <f>COUNTIF('7. Beredskabsproces'!C$7:C$15,Definition!A5)</f>
        <v>0</v>
      </c>
      <c r="L5" s="32" t="s">
        <v>5</v>
      </c>
      <c r="M5" s="35" t="e">
        <f>'7. Beredskabsproces'!#REF!</f>
        <v>#REF!</v>
      </c>
    </row>
    <row r="6" spans="1:14" x14ac:dyDescent="0.2">
      <c r="B6">
        <f>COUNTIF('7. Beredskabsproces'!C$7:C$15,Definition!A6)</f>
        <v>7</v>
      </c>
      <c r="L6" s="30"/>
      <c r="M6" s="36"/>
    </row>
    <row r="7" spans="1:14" ht="15" x14ac:dyDescent="0.25">
      <c r="B7">
        <f>COUNTIF('7. Beredskabsproces'!C$7:C$15,Definition!A7)</f>
        <v>0</v>
      </c>
      <c r="L7" s="32" t="s">
        <v>1</v>
      </c>
      <c r="M7" s="35" t="e">
        <f>(M4-M3)*M5</f>
        <v>#REF!</v>
      </c>
    </row>
    <row r="8" spans="1:14" x14ac:dyDescent="0.2">
      <c r="B8">
        <f>COUNTIF('7. Beredskabsproces'!C$7:C$15,Definition!A8)</f>
        <v>0</v>
      </c>
    </row>
    <row r="9" spans="1:14" x14ac:dyDescent="0.2">
      <c r="B9">
        <f>COUNTIF('7. Beredskabsproces'!C$7:C$15,Definition!A9)</f>
        <v>0</v>
      </c>
    </row>
    <row r="10" spans="1:14" x14ac:dyDescent="0.2">
      <c r="B10">
        <f>COUNTIF('7. Beredskabsproces'!C$7:C$15,Definition!A10)</f>
        <v>0</v>
      </c>
    </row>
    <row r="12" spans="1:14" x14ac:dyDescent="0.2">
      <c r="B12" t="s">
        <v>54</v>
      </c>
    </row>
    <row r="13" spans="1:14" x14ac:dyDescent="0.2">
      <c r="A13">
        <v>0.02</v>
      </c>
      <c r="B13" s="3">
        <f>IF(B$25=TRUE,SUMPRODUCT(ValidMaturityLevel,B$6:B$10)/SUM(B$6:B$10),-1)</f>
        <v>0</v>
      </c>
    </row>
    <row r="14" spans="1:14" x14ac:dyDescent="0.2">
      <c r="A14">
        <v>0.98</v>
      </c>
      <c r="B14" s="3">
        <f>IF(B$25=TRUE,SUMPRODUCT(ValidMaturityLevel,B$6:B$10)/SUM(B$6:B$10),-1)</f>
        <v>0</v>
      </c>
    </row>
    <row r="16" spans="1:14" x14ac:dyDescent="0.2">
      <c r="B16" t="s">
        <v>12</v>
      </c>
    </row>
    <row r="17" spans="1:2" x14ac:dyDescent="0.2">
      <c r="A17">
        <v>0.02</v>
      </c>
      <c r="B17" s="3" t="e">
        <f>IF(B$26=TRUE,M$3,-1)</f>
        <v>#REF!</v>
      </c>
    </row>
    <row r="18" spans="1:2" x14ac:dyDescent="0.2">
      <c r="A18">
        <v>0.98</v>
      </c>
      <c r="B18" s="3" t="e">
        <f>IF(B$26=TRUE,M$3,-1)</f>
        <v>#REF!</v>
      </c>
    </row>
    <row r="20" spans="1:2" x14ac:dyDescent="0.2">
      <c r="B20" t="s">
        <v>102</v>
      </c>
    </row>
    <row r="21" spans="1:2" x14ac:dyDescent="0.2">
      <c r="A21">
        <v>0.02</v>
      </c>
      <c r="B21" s="3">
        <f>IF(B$27=TRUE,M$4,-1)</f>
        <v>0</v>
      </c>
    </row>
    <row r="22" spans="1:2" x14ac:dyDescent="0.2">
      <c r="A22">
        <v>0.98</v>
      </c>
      <c r="B22" s="3">
        <f>IF(B$27=TRUE,M$4,-1)</f>
        <v>0</v>
      </c>
    </row>
    <row r="24" spans="1:2" x14ac:dyDescent="0.2">
      <c r="A24" s="131" t="s">
        <v>3</v>
      </c>
      <c r="B24" s="132"/>
    </row>
    <row r="25" spans="1:2" x14ac:dyDescent="0.2">
      <c r="A25" s="7" t="s">
        <v>38</v>
      </c>
      <c r="B25" s="37" t="b">
        <v>1</v>
      </c>
    </row>
    <row r="26" spans="1:2" x14ac:dyDescent="0.2">
      <c r="A26" s="38" t="s">
        <v>37</v>
      </c>
      <c r="B26" s="39" t="b">
        <v>1</v>
      </c>
    </row>
    <row r="27" spans="1:2" x14ac:dyDescent="0.2">
      <c r="A27" s="40" t="s">
        <v>56</v>
      </c>
      <c r="B27" s="41" t="b">
        <v>1</v>
      </c>
    </row>
    <row r="42" spans="2:2" x14ac:dyDescent="0.2">
      <c r="B42" s="3"/>
    </row>
    <row r="43" spans="2:2" x14ac:dyDescent="0.2">
      <c r="B43" s="3"/>
    </row>
    <row r="44" spans="2:2" x14ac:dyDescent="0.2">
      <c r="B44" s="3"/>
    </row>
    <row r="45" spans="2:2" x14ac:dyDescent="0.2">
      <c r="B45" s="3"/>
    </row>
  </sheetData>
  <mergeCells count="2">
    <mergeCell ref="C1:M1"/>
    <mergeCell ref="A24:B24"/>
  </mergeCells>
  <dataValidations count="2">
    <dataValidation type="list" showInputMessage="1" showErrorMessage="1" sqref="B25:B27">
      <formula1>"TRUE,FALSE"</formula1>
    </dataValidation>
    <dataValidation type="list" allowBlank="1" showInputMessage="1" showErrorMessage="1" sqref="M3:M6">
      <formula1>ValidMaturityLevel</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topLeftCell="B1" zoomScale="85" zoomScaleNormal="85" workbookViewId="0">
      <selection activeCell="H8" sqref="H8"/>
    </sheetView>
  </sheetViews>
  <sheetFormatPr defaultRowHeight="12.75" x14ac:dyDescent="0.2"/>
  <cols>
    <col min="1" max="1" width="0" hidden="1" customWidth="1"/>
    <col min="2" max="2" width="37.7109375" customWidth="1"/>
    <col min="3" max="3" width="82.5703125" customWidth="1"/>
    <col min="4" max="4" width="21.7109375" customWidth="1"/>
  </cols>
  <sheetData>
    <row r="1" spans="1:4" ht="24" thickBot="1" x14ac:dyDescent="0.25">
      <c r="A1" s="111" t="s">
        <v>149</v>
      </c>
      <c r="B1" s="111"/>
      <c r="C1" s="111"/>
      <c r="D1" s="111"/>
    </row>
    <row r="2" spans="1:4" ht="31.5" x14ac:dyDescent="0.25">
      <c r="A2" s="55" t="s">
        <v>73</v>
      </c>
      <c r="B2" s="87" t="s">
        <v>10</v>
      </c>
      <c r="C2" s="88" t="s">
        <v>79</v>
      </c>
      <c r="D2" s="89" t="s">
        <v>101</v>
      </c>
    </row>
    <row r="3" spans="1:4" ht="111.75" customHeight="1" x14ac:dyDescent="0.25">
      <c r="A3" s="56">
        <v>1</v>
      </c>
      <c r="B3" s="90" t="s">
        <v>94</v>
      </c>
      <c r="C3" s="108" t="s">
        <v>160</v>
      </c>
      <c r="D3" s="91"/>
    </row>
    <row r="4" spans="1:4" ht="49.5" x14ac:dyDescent="0.25">
      <c r="A4" s="56">
        <v>2</v>
      </c>
      <c r="B4" s="90" t="s">
        <v>95</v>
      </c>
      <c r="C4" s="108" t="s">
        <v>158</v>
      </c>
      <c r="D4" s="91"/>
    </row>
    <row r="5" spans="1:4" ht="76.5" customHeight="1" x14ac:dyDescent="0.25">
      <c r="A5" s="56">
        <v>3</v>
      </c>
      <c r="B5" s="90" t="s">
        <v>96</v>
      </c>
      <c r="C5" s="108" t="s">
        <v>157</v>
      </c>
      <c r="D5" s="91"/>
    </row>
    <row r="6" spans="1:4" ht="78" customHeight="1" x14ac:dyDescent="0.25">
      <c r="A6" s="56">
        <v>4</v>
      </c>
      <c r="B6" s="90" t="s">
        <v>104</v>
      </c>
      <c r="C6" s="108" t="s">
        <v>156</v>
      </c>
      <c r="D6" s="91"/>
    </row>
    <row r="7" spans="1:4" ht="45" customHeight="1" x14ac:dyDescent="0.25">
      <c r="A7" s="56">
        <v>5</v>
      </c>
      <c r="B7" s="90" t="s">
        <v>97</v>
      </c>
      <c r="C7" s="108" t="s">
        <v>159</v>
      </c>
      <c r="D7" s="91"/>
    </row>
    <row r="8" spans="1:4" ht="66" x14ac:dyDescent="0.25">
      <c r="A8" s="56">
        <v>6</v>
      </c>
      <c r="B8" s="90" t="s">
        <v>98</v>
      </c>
      <c r="C8" s="108" t="s">
        <v>163</v>
      </c>
      <c r="D8" s="91"/>
    </row>
    <row r="9" spans="1:4" ht="49.5" x14ac:dyDescent="0.25">
      <c r="A9" s="56">
        <v>7</v>
      </c>
      <c r="B9" s="90" t="s">
        <v>99</v>
      </c>
      <c r="C9" s="108" t="s">
        <v>164</v>
      </c>
      <c r="D9" s="91"/>
    </row>
    <row r="10" spans="1:4" ht="50.25" thickBot="1" x14ac:dyDescent="0.3">
      <c r="A10" s="56">
        <v>8</v>
      </c>
      <c r="B10" s="92" t="s">
        <v>100</v>
      </c>
      <c r="C10" s="109" t="s">
        <v>161</v>
      </c>
      <c r="D10" s="93"/>
    </row>
  </sheetData>
  <sheetProtection password="C26A" sheet="1" objects="1" scenarios="1"/>
  <mergeCells count="1">
    <mergeCell ref="A1:D1"/>
  </mergeCells>
  <dataValidations count="1">
    <dataValidation type="list" allowBlank="1" showInputMessage="1" showErrorMessage="1" sqref="D3:D10">
      <formula1>ValidScore</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zoomScaleNormal="100" workbookViewId="0">
      <selection activeCell="A2" sqref="A2:D2"/>
    </sheetView>
  </sheetViews>
  <sheetFormatPr defaultColWidth="8.85546875" defaultRowHeight="12.75" x14ac:dyDescent="0.2"/>
  <cols>
    <col min="1" max="1" width="10.28515625" style="12" bestFit="1" customWidth="1"/>
    <col min="2" max="2" width="73.28515625" style="16" customWidth="1"/>
    <col min="3" max="3" width="6.7109375" style="6" bestFit="1" customWidth="1"/>
    <col min="4" max="4" width="39.42578125" style="6" bestFit="1" customWidth="1"/>
    <col min="5" max="16384" width="8.85546875" style="6"/>
  </cols>
  <sheetData>
    <row r="1" spans="1:4" ht="24" thickBot="1" x14ac:dyDescent="0.4">
      <c r="A1" s="115" t="str">
        <f>Oversigt!B10</f>
        <v>8. Forankring, vedligehold og test af beredskabsplan</v>
      </c>
      <c r="B1" s="115"/>
      <c r="C1" s="115"/>
      <c r="D1" s="115"/>
    </row>
    <row r="2" spans="1:4" ht="36.75" customHeight="1" thickBot="1" x14ac:dyDescent="0.25">
      <c r="A2" s="133" t="str">
        <f>Inputark!C10</f>
        <v>Forankring af beredskabsstyringen i hverdagen omfatter test, afprøvning og vedligeholdelse af beredskabsplanen, herunder også uddannelse og træning – både internt og af vigtige samarbejdspartnere (såsom leverandører).</v>
      </c>
      <c r="B2" s="134"/>
      <c r="C2" s="134"/>
      <c r="D2" s="135"/>
    </row>
    <row r="3" spans="1:4" ht="15" customHeight="1" x14ac:dyDescent="0.2">
      <c r="A3" s="126" t="s">
        <v>54</v>
      </c>
      <c r="B3" s="127"/>
      <c r="C3" s="83">
        <f>'8B'!$B$14</f>
        <v>0</v>
      </c>
      <c r="D3" s="75" t="s">
        <v>106</v>
      </c>
    </row>
    <row r="4" spans="1:4" ht="14.45" customHeight="1" thickBot="1" x14ac:dyDescent="0.25">
      <c r="A4" s="124" t="s">
        <v>102</v>
      </c>
      <c r="B4" s="125"/>
      <c r="C4" s="84">
        <f>Inputark!D10</f>
        <v>0</v>
      </c>
      <c r="D4" s="76" t="s">
        <v>113</v>
      </c>
    </row>
    <row r="6" spans="1:4" x14ac:dyDescent="0.2">
      <c r="A6" s="24" t="s">
        <v>11</v>
      </c>
      <c r="B6" s="15" t="s">
        <v>61</v>
      </c>
      <c r="C6" s="5" t="s">
        <v>36</v>
      </c>
      <c r="D6" s="4" t="s">
        <v>83</v>
      </c>
    </row>
    <row r="7" spans="1:4" x14ac:dyDescent="0.2">
      <c r="A7" s="25">
        <v>8.1</v>
      </c>
      <c r="B7" s="23" t="s">
        <v>68</v>
      </c>
      <c r="C7" s="73">
        <v>0</v>
      </c>
      <c r="D7" s="77"/>
    </row>
    <row r="8" spans="1:4" ht="25.5" x14ac:dyDescent="0.2">
      <c r="A8" s="25">
        <v>8.1999999999999993</v>
      </c>
      <c r="B8" s="23" t="s">
        <v>69</v>
      </c>
      <c r="C8" s="73">
        <v>0</v>
      </c>
      <c r="D8" s="77"/>
    </row>
    <row r="9" spans="1:4" x14ac:dyDescent="0.2">
      <c r="A9" s="25">
        <v>8.3000000000000007</v>
      </c>
      <c r="B9" s="23" t="s">
        <v>121</v>
      </c>
      <c r="C9" s="73">
        <v>0</v>
      </c>
      <c r="D9" s="77"/>
    </row>
    <row r="10" spans="1:4" ht="25.5" x14ac:dyDescent="0.2">
      <c r="A10" s="25">
        <v>8.4</v>
      </c>
      <c r="B10" s="26" t="s">
        <v>122</v>
      </c>
      <c r="C10" s="73">
        <v>0</v>
      </c>
      <c r="D10" s="77"/>
    </row>
    <row r="11" spans="1:4" ht="25.5" x14ac:dyDescent="0.2">
      <c r="A11" s="25">
        <v>8.5</v>
      </c>
      <c r="B11" s="26" t="s">
        <v>92</v>
      </c>
      <c r="C11" s="73">
        <v>0</v>
      </c>
      <c r="D11" s="77"/>
    </row>
    <row r="12" spans="1:4" x14ac:dyDescent="0.2">
      <c r="A12" s="27">
        <v>8.6</v>
      </c>
      <c r="B12" s="28" t="s">
        <v>25</v>
      </c>
      <c r="C12" s="73">
        <v>0</v>
      </c>
      <c r="D12" s="77"/>
    </row>
    <row r="13" spans="1:4" ht="25.5" x14ac:dyDescent="0.2">
      <c r="A13" s="25">
        <v>8.6999999999999993</v>
      </c>
      <c r="B13" s="28" t="s">
        <v>123</v>
      </c>
      <c r="C13" s="73">
        <v>0</v>
      </c>
      <c r="D13" s="77"/>
    </row>
    <row r="14" spans="1:4" ht="25.5" x14ac:dyDescent="0.2">
      <c r="A14" s="27">
        <v>8.8000000000000007</v>
      </c>
      <c r="B14" s="26" t="s">
        <v>124</v>
      </c>
      <c r="C14" s="73">
        <v>0</v>
      </c>
      <c r="D14" s="77"/>
    </row>
    <row r="15" spans="1:4" x14ac:dyDescent="0.2">
      <c r="B15" s="16" t="s">
        <v>4</v>
      </c>
    </row>
    <row r="16" spans="1:4" ht="15.75" x14ac:dyDescent="0.2">
      <c r="B16" s="29"/>
      <c r="C16" s="30"/>
      <c r="D16" s="30"/>
    </row>
    <row r="17" spans="1:4" x14ac:dyDescent="0.2">
      <c r="A17" s="13"/>
      <c r="B17" s="22"/>
      <c r="C17" s="30"/>
      <c r="D17" s="30"/>
    </row>
    <row r="18" spans="1:4" x14ac:dyDescent="0.2">
      <c r="A18" s="13"/>
      <c r="B18" s="22"/>
      <c r="C18" s="30"/>
      <c r="D18" s="30"/>
    </row>
    <row r="19" spans="1:4" x14ac:dyDescent="0.2">
      <c r="B19" s="16" t="s">
        <v>4</v>
      </c>
    </row>
    <row r="20" spans="1:4" x14ac:dyDescent="0.2">
      <c r="B20" s="16" t="s">
        <v>4</v>
      </c>
    </row>
    <row r="21" spans="1:4" x14ac:dyDescent="0.2">
      <c r="B21" s="16" t="s">
        <v>4</v>
      </c>
    </row>
    <row r="22" spans="1:4" x14ac:dyDescent="0.2">
      <c r="B22" s="16" t="s">
        <v>4</v>
      </c>
    </row>
    <row r="23" spans="1:4" x14ac:dyDescent="0.2">
      <c r="B23" s="16" t="s">
        <v>4</v>
      </c>
    </row>
    <row r="24" spans="1:4" x14ac:dyDescent="0.2">
      <c r="B24" s="16" t="s">
        <v>4</v>
      </c>
    </row>
    <row r="25" spans="1:4" x14ac:dyDescent="0.2">
      <c r="B25" s="16" t="s">
        <v>4</v>
      </c>
    </row>
    <row r="26" spans="1:4" x14ac:dyDescent="0.2">
      <c r="B26" s="16" t="s">
        <v>4</v>
      </c>
    </row>
    <row r="27" spans="1:4" x14ac:dyDescent="0.2">
      <c r="B27" s="16" t="s">
        <v>4</v>
      </c>
    </row>
    <row r="28" spans="1:4" x14ac:dyDescent="0.2">
      <c r="B28" s="16" t="s">
        <v>4</v>
      </c>
    </row>
    <row r="29" spans="1:4" x14ac:dyDescent="0.2">
      <c r="B29" s="16" t="s">
        <v>4</v>
      </c>
    </row>
    <row r="30" spans="1:4" x14ac:dyDescent="0.2">
      <c r="B30" s="16" t="s">
        <v>4</v>
      </c>
    </row>
    <row r="31" spans="1:4" x14ac:dyDescent="0.2">
      <c r="B31" s="16" t="s">
        <v>4</v>
      </c>
    </row>
    <row r="32" spans="1:4" x14ac:dyDescent="0.2">
      <c r="B32" s="16" t="s">
        <v>4</v>
      </c>
    </row>
    <row r="33" spans="2:2" x14ac:dyDescent="0.2">
      <c r="B33" s="16" t="s">
        <v>4</v>
      </c>
    </row>
    <row r="34" spans="2:2" x14ac:dyDescent="0.2">
      <c r="B34" s="16" t="s">
        <v>4</v>
      </c>
    </row>
    <row r="35" spans="2:2" x14ac:dyDescent="0.2">
      <c r="B35" s="16" t="s">
        <v>4</v>
      </c>
    </row>
    <row r="36" spans="2:2" x14ac:dyDescent="0.2">
      <c r="B36" s="16" t="s">
        <v>4</v>
      </c>
    </row>
    <row r="37" spans="2:2" x14ac:dyDescent="0.2">
      <c r="B37" s="16" t="s">
        <v>4</v>
      </c>
    </row>
  </sheetData>
  <sheetProtection password="C26A" sheet="1" objects="1" scenarios="1"/>
  <mergeCells count="4">
    <mergeCell ref="A1:D1"/>
    <mergeCell ref="A4:B4"/>
    <mergeCell ref="A3:B3"/>
    <mergeCell ref="A2:D2"/>
  </mergeCells>
  <dataValidations count="2">
    <dataValidation type="list" allowBlank="1" showInputMessage="1" showErrorMessage="1" sqref="C7:C14">
      <formula1>ValidScore</formula1>
    </dataValidation>
    <dataValidation type="list" allowBlank="1" showInputMessage="1" showErrorMessage="1" sqref="C4">
      <formula1>ValidMaturityLevel</formula1>
    </dataValidation>
  </dataValidation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election activeCell="B21" sqref="B21"/>
    </sheetView>
  </sheetViews>
  <sheetFormatPr defaultRowHeight="12.75" x14ac:dyDescent="0.2"/>
  <cols>
    <col min="1" max="1" width="5" customWidth="1"/>
    <col min="2" max="2" width="19" customWidth="1"/>
    <col min="3" max="3" width="22.140625" style="6" bestFit="1" customWidth="1"/>
    <col min="4" max="11" width="8.85546875" style="6"/>
    <col min="12" max="12" width="29.7109375" style="6" bestFit="1" customWidth="1"/>
    <col min="13" max="13" width="5.7109375" style="6" bestFit="1" customWidth="1"/>
    <col min="14" max="14" width="20.28515625" style="6" bestFit="1" customWidth="1"/>
    <col min="15" max="15" width="8.85546875" style="6"/>
  </cols>
  <sheetData>
    <row r="1" spans="1:14" ht="23.25" x14ac:dyDescent="0.35">
      <c r="C1" s="115" t="str">
        <f>Oversigt!B10</f>
        <v>8. Forankring, vedligehold og test af beredskabsplan</v>
      </c>
      <c r="D1" s="115"/>
      <c r="E1" s="115"/>
      <c r="F1" s="115"/>
      <c r="G1" s="115"/>
      <c r="H1" s="115"/>
      <c r="I1" s="115"/>
      <c r="J1" s="115"/>
      <c r="K1" s="115"/>
      <c r="L1" s="115"/>
      <c r="M1" s="115"/>
    </row>
    <row r="2" spans="1:14" ht="15" x14ac:dyDescent="0.25">
      <c r="L2" s="32" t="s">
        <v>26</v>
      </c>
      <c r="M2" s="33">
        <f>B14</f>
        <v>0</v>
      </c>
      <c r="N2" s="42" t="s">
        <v>27</v>
      </c>
    </row>
    <row r="3" spans="1:14" ht="15" x14ac:dyDescent="0.25">
      <c r="B3" t="s">
        <v>2</v>
      </c>
      <c r="L3" s="32" t="s">
        <v>9</v>
      </c>
      <c r="M3" s="35" t="e">
        <f>'8. Forankring, vedl. og test'!#REF!</f>
        <v>#REF!</v>
      </c>
      <c r="N3" s="42" t="s">
        <v>28</v>
      </c>
    </row>
    <row r="4" spans="1:14" ht="15" x14ac:dyDescent="0.25">
      <c r="B4">
        <f>COUNTIF('8. Forankring, vedl. og test'!C$7:C$16,Definition!A4)</f>
        <v>0</v>
      </c>
      <c r="L4" s="32" t="s">
        <v>52</v>
      </c>
      <c r="M4" s="35">
        <f>'8. Forankring, vedl. og test'!C4</f>
        <v>0</v>
      </c>
    </row>
    <row r="5" spans="1:14" ht="15" x14ac:dyDescent="0.25">
      <c r="B5">
        <f>COUNTIF('8. Forankring, vedl. og test'!C$7:C$16,Definition!A5)</f>
        <v>0</v>
      </c>
      <c r="L5" s="32" t="s">
        <v>5</v>
      </c>
      <c r="M5" s="35" t="e">
        <f>'8. Forankring, vedl. og test'!#REF!</f>
        <v>#REF!</v>
      </c>
    </row>
    <row r="6" spans="1:14" x14ac:dyDescent="0.2">
      <c r="B6">
        <f>COUNTIF('8. Forankring, vedl. og test'!C$7:C$16,Definition!A6)</f>
        <v>8</v>
      </c>
      <c r="L6" s="30"/>
      <c r="M6" s="36"/>
    </row>
    <row r="7" spans="1:14" ht="15" x14ac:dyDescent="0.25">
      <c r="B7">
        <f>COUNTIF('8. Forankring, vedl. og test'!C$7:C$16,Definition!A7)</f>
        <v>0</v>
      </c>
      <c r="L7" s="32" t="s">
        <v>1</v>
      </c>
      <c r="M7" s="35" t="e">
        <f>(M4-M3)*M5</f>
        <v>#REF!</v>
      </c>
    </row>
    <row r="8" spans="1:14" x14ac:dyDescent="0.2">
      <c r="B8">
        <f>COUNTIF('8. Forankring, vedl. og test'!C$7:C$16,Definition!A8)</f>
        <v>0</v>
      </c>
    </row>
    <row r="9" spans="1:14" x14ac:dyDescent="0.2">
      <c r="B9">
        <f>COUNTIF('8. Forankring, vedl. og test'!C$7:C$16,Definition!A9)</f>
        <v>0</v>
      </c>
    </row>
    <row r="10" spans="1:14" x14ac:dyDescent="0.2">
      <c r="B10">
        <f>COUNTIF('8. Forankring, vedl. og test'!C$7:C$16,Definition!A10)</f>
        <v>0</v>
      </c>
    </row>
    <row r="13" spans="1:14" x14ac:dyDescent="0.2">
      <c r="B13" t="s">
        <v>54</v>
      </c>
    </row>
    <row r="14" spans="1:14" x14ac:dyDescent="0.2">
      <c r="A14">
        <v>0.02</v>
      </c>
      <c r="B14" s="3">
        <f>IF(B$27=TRUE,SUMPRODUCT(ValidMaturityLevel,B$6:B$10)/SUM(B$6:B$10),-1)</f>
        <v>0</v>
      </c>
    </row>
    <row r="15" spans="1:14" x14ac:dyDescent="0.2">
      <c r="A15">
        <v>0.98</v>
      </c>
      <c r="B15" s="3">
        <f>IF(B$27=TRUE,SUMPRODUCT(ValidMaturityLevel,B$6:B$10)/SUM(B$6:B$10),-1)</f>
        <v>0</v>
      </c>
    </row>
    <row r="17" spans="1:2" x14ac:dyDescent="0.2">
      <c r="B17" t="s">
        <v>12</v>
      </c>
    </row>
    <row r="18" spans="1:2" x14ac:dyDescent="0.2">
      <c r="A18">
        <v>0.02</v>
      </c>
      <c r="B18" s="3" t="e">
        <f>IF(B$28=TRUE,M$3,-1)</f>
        <v>#REF!</v>
      </c>
    </row>
    <row r="19" spans="1:2" x14ac:dyDescent="0.2">
      <c r="A19">
        <v>0.98</v>
      </c>
      <c r="B19" s="3" t="e">
        <f>IF(B$28=TRUE,M$3,-1)</f>
        <v>#REF!</v>
      </c>
    </row>
    <row r="21" spans="1:2" x14ac:dyDescent="0.2">
      <c r="B21" t="s">
        <v>102</v>
      </c>
    </row>
    <row r="22" spans="1:2" x14ac:dyDescent="0.2">
      <c r="A22">
        <v>0.02</v>
      </c>
      <c r="B22" s="3">
        <f>IF(B$29=TRUE,M$4,-1)</f>
        <v>0</v>
      </c>
    </row>
    <row r="23" spans="1:2" x14ac:dyDescent="0.2">
      <c r="A23">
        <v>0.98</v>
      </c>
      <c r="B23" s="3">
        <f>IF(B$29=TRUE,M$4,-1)</f>
        <v>0</v>
      </c>
    </row>
    <row r="26" spans="1:2" x14ac:dyDescent="0.2">
      <c r="A26" s="131" t="s">
        <v>3</v>
      </c>
      <c r="B26" s="132"/>
    </row>
    <row r="27" spans="1:2" x14ac:dyDescent="0.2">
      <c r="A27" s="7" t="s">
        <v>38</v>
      </c>
      <c r="B27" s="37" t="b">
        <v>1</v>
      </c>
    </row>
    <row r="28" spans="1:2" x14ac:dyDescent="0.2">
      <c r="A28" s="38" t="s">
        <v>37</v>
      </c>
      <c r="B28" s="39" t="b">
        <v>1</v>
      </c>
    </row>
    <row r="29" spans="1:2" x14ac:dyDescent="0.2">
      <c r="A29" s="40" t="s">
        <v>57</v>
      </c>
      <c r="B29" s="41" t="b">
        <v>1</v>
      </c>
    </row>
    <row r="43" spans="2:2" x14ac:dyDescent="0.2">
      <c r="B43" s="3"/>
    </row>
    <row r="44" spans="2:2" x14ac:dyDescent="0.2">
      <c r="B44" s="3"/>
    </row>
    <row r="45" spans="2:2" x14ac:dyDescent="0.2">
      <c r="B45" s="3"/>
    </row>
    <row r="46" spans="2:2" x14ac:dyDescent="0.2">
      <c r="B46" s="3"/>
    </row>
  </sheetData>
  <mergeCells count="2">
    <mergeCell ref="C1:M1"/>
    <mergeCell ref="A26:B26"/>
  </mergeCells>
  <dataValidations count="2">
    <dataValidation type="list" allowBlank="1" showInputMessage="1" showErrorMessage="1" sqref="M3:M6">
      <formula1>ValidMaturityLevel</formula1>
    </dataValidation>
    <dataValidation type="list" showInputMessage="1" showErrorMessage="1" sqref="B27:B29">
      <formula1>"TRUE,FALSE"</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69"/>
  <sheetViews>
    <sheetView showGridLines="0" topLeftCell="B1" zoomScale="85" zoomScaleNormal="85" workbookViewId="0">
      <selection activeCell="J11" sqref="J11"/>
    </sheetView>
  </sheetViews>
  <sheetFormatPr defaultRowHeight="12.75" x14ac:dyDescent="0.2"/>
  <cols>
    <col min="1" max="1" width="15" hidden="1" customWidth="1"/>
    <col min="2" max="2" width="48.42578125" customWidth="1"/>
    <col min="3" max="3" width="75.140625" customWidth="1"/>
    <col min="4" max="4" width="26.140625" customWidth="1"/>
    <col min="5" max="5" width="25.5703125" customWidth="1"/>
  </cols>
  <sheetData>
    <row r="1" spans="1:5" ht="31.5" customHeight="1" thickBot="1" x14ac:dyDescent="0.25">
      <c r="A1" s="111" t="s">
        <v>151</v>
      </c>
      <c r="B1" s="111"/>
      <c r="C1" s="111"/>
      <c r="D1" s="111"/>
      <c r="E1" s="111"/>
    </row>
    <row r="2" spans="1:5" s="20" customFormat="1" ht="42.6" customHeight="1" x14ac:dyDescent="0.3">
      <c r="A2" s="55" t="s">
        <v>73</v>
      </c>
      <c r="B2" s="57" t="s">
        <v>10</v>
      </c>
      <c r="C2" s="58" t="s">
        <v>79</v>
      </c>
      <c r="D2" s="64" t="s">
        <v>54</v>
      </c>
      <c r="E2" s="65" t="s">
        <v>108</v>
      </c>
    </row>
    <row r="3" spans="1:5" s="20" customFormat="1" ht="30" x14ac:dyDescent="0.25">
      <c r="A3" s="56">
        <v>1</v>
      </c>
      <c r="B3" s="63" t="s">
        <v>94</v>
      </c>
      <c r="C3" s="54" t="s">
        <v>58</v>
      </c>
      <c r="D3" s="50">
        <f ca="1">INDIRECT("'"&amp;A3&amp;"B'!M2")</f>
        <v>0</v>
      </c>
      <c r="E3" s="59">
        <f>'1. Samfundsmæssig konsekvens'!C4</f>
        <v>0</v>
      </c>
    </row>
    <row r="4" spans="1:5" s="20" customFormat="1" ht="28.9" customHeight="1" x14ac:dyDescent="0.25">
      <c r="A4" s="56">
        <v>2</v>
      </c>
      <c r="B4" s="63" t="s">
        <v>95</v>
      </c>
      <c r="C4" s="54" t="s">
        <v>125</v>
      </c>
      <c r="D4" s="50">
        <f t="shared" ref="D4:D10" ca="1" si="0">INDIRECT("'"&amp;A4&amp;"B'!M2")</f>
        <v>0</v>
      </c>
      <c r="E4" s="59">
        <f>'2. Compliance'!C4</f>
        <v>0</v>
      </c>
    </row>
    <row r="5" spans="1:5" s="20" customFormat="1" ht="30" x14ac:dyDescent="0.25">
      <c r="A5" s="56">
        <v>3</v>
      </c>
      <c r="B5" s="63" t="s">
        <v>96</v>
      </c>
      <c r="C5" s="54" t="s">
        <v>76</v>
      </c>
      <c r="D5" s="50">
        <f t="shared" ca="1" si="0"/>
        <v>0</v>
      </c>
      <c r="E5" s="59">
        <f>'3. Org. , roller og ansvar'!C4</f>
        <v>0</v>
      </c>
    </row>
    <row r="6" spans="1:5" s="20" customFormat="1" ht="30" x14ac:dyDescent="0.25">
      <c r="A6" s="56">
        <v>4</v>
      </c>
      <c r="B6" s="63" t="s">
        <v>104</v>
      </c>
      <c r="C6" s="54" t="s">
        <v>126</v>
      </c>
      <c r="D6" s="50">
        <f t="shared" ca="1" si="0"/>
        <v>0</v>
      </c>
      <c r="E6" s="59">
        <f>'4. Vurdering, varsling og mob.'!C4</f>
        <v>0</v>
      </c>
    </row>
    <row r="7" spans="1:5" s="20" customFormat="1" ht="30" x14ac:dyDescent="0.25">
      <c r="A7" s="56">
        <v>5</v>
      </c>
      <c r="B7" s="63" t="s">
        <v>97</v>
      </c>
      <c r="C7" s="54" t="s">
        <v>127</v>
      </c>
      <c r="D7" s="50">
        <f t="shared" ca="1" si="0"/>
        <v>0</v>
      </c>
      <c r="E7" s="59">
        <f>'5. Kommunikation'!C4</f>
        <v>0</v>
      </c>
    </row>
    <row r="8" spans="1:5" s="20" customFormat="1" ht="28.9" customHeight="1" x14ac:dyDescent="0.25">
      <c r="A8" s="56">
        <v>6</v>
      </c>
      <c r="B8" s="63" t="s">
        <v>98</v>
      </c>
      <c r="C8" s="54" t="s">
        <v>50</v>
      </c>
      <c r="D8" s="50">
        <f t="shared" ca="1" si="0"/>
        <v>0</v>
      </c>
      <c r="E8" s="59">
        <f>'6. Styring af leverandør'!C4</f>
        <v>0</v>
      </c>
    </row>
    <row r="9" spans="1:5" s="20" customFormat="1" ht="35.450000000000003" customHeight="1" x14ac:dyDescent="0.25">
      <c r="A9" s="56">
        <v>7</v>
      </c>
      <c r="B9" s="63" t="s">
        <v>99</v>
      </c>
      <c r="C9" s="54" t="s">
        <v>51</v>
      </c>
      <c r="D9" s="50">
        <f t="shared" ca="1" si="0"/>
        <v>0</v>
      </c>
      <c r="E9" s="59">
        <f>'7. Beredskabsproces'!C4</f>
        <v>0</v>
      </c>
    </row>
    <row r="10" spans="1:5" s="20" customFormat="1" ht="30.75" thickBot="1" x14ac:dyDescent="0.3">
      <c r="A10" s="56">
        <v>8</v>
      </c>
      <c r="B10" s="82" t="s">
        <v>100</v>
      </c>
      <c r="C10" s="60" t="s">
        <v>128</v>
      </c>
      <c r="D10" s="61">
        <f t="shared" ca="1" si="0"/>
        <v>0</v>
      </c>
      <c r="E10" s="62">
        <f>'8. Forankring, vedl. og test'!$C$4</f>
        <v>0</v>
      </c>
    </row>
    <row r="11" spans="1:5" s="20" customFormat="1" ht="16.5" thickBot="1" x14ac:dyDescent="0.3">
      <c r="A11" s="66"/>
      <c r="B11" s="67"/>
      <c r="C11" s="68"/>
      <c r="D11" s="69"/>
      <c r="E11" s="70"/>
    </row>
    <row r="12" spans="1:5" s="20" customFormat="1" ht="29.25" thickBot="1" x14ac:dyDescent="0.3">
      <c r="A12" s="66"/>
      <c r="B12" s="110" t="s">
        <v>150</v>
      </c>
      <c r="C12" s="101" t="s">
        <v>105</v>
      </c>
      <c r="D12" s="69"/>
      <c r="E12" s="70"/>
    </row>
    <row r="13" spans="1:5" s="20" customFormat="1" ht="15.75" x14ac:dyDescent="0.25">
      <c r="A13" s="66"/>
      <c r="B13" s="67"/>
      <c r="C13" s="68"/>
      <c r="D13" s="69"/>
      <c r="E13" s="70"/>
    </row>
    <row r="16" spans="1:5" x14ac:dyDescent="0.2">
      <c r="B16" s="2"/>
      <c r="C16" s="2"/>
    </row>
    <row r="22" spans="1:3" x14ac:dyDescent="0.2">
      <c r="A22" s="1"/>
      <c r="B22" s="1"/>
      <c r="C22" s="1"/>
    </row>
    <row r="49" ht="59.45" customHeight="1" x14ac:dyDescent="0.2"/>
    <row r="69" spans="1:5" ht="14.25" x14ac:dyDescent="0.2">
      <c r="A69" s="19" t="str">
        <f>IF(TRIM('1. Samfundsmæssig konsekvens'!D26)="","",'1. Samfundsmæssig konsekvens'!A26&amp;" "&amp;'1. Samfundsmæssig konsekvens'!D26)</f>
        <v/>
      </c>
      <c r="B69" s="19" t="str">
        <f>IF(TRIM('2. Compliance'!D27)="","",'2. Compliance'!A27&amp;" "&amp;'2. Compliance'!D27)</f>
        <v/>
      </c>
      <c r="C69" s="19"/>
      <c r="D69" s="19" t="str">
        <f>IF(TRIM('3. Org. , roller og ansvar'!D26)="","",'3. Org. , roller og ansvar'!D26&amp;" "&amp;'3. Org. , roller og ansvar'!D26)</f>
        <v/>
      </c>
      <c r="E69" s="19" t="str">
        <f>IF(TRIM('5. Kommunikation'!D26)="","",'5. Kommunikation'!D26&amp;" "&amp;'5. Kommunikation'!D26)</f>
        <v/>
      </c>
    </row>
  </sheetData>
  <sheetProtection password="C26A" sheet="1" objects="1" scenarios="1"/>
  <mergeCells count="1">
    <mergeCell ref="A1:E1"/>
  </mergeCells>
  <hyperlinks>
    <hyperlink ref="C12" location="Bemærkninger!A1" display="Der er "/>
  </hyperlinks>
  <pageMargins left="0.7" right="0.7" top="0.75" bottom="0.75" header="0.3" footer="0.3"/>
  <pageSetup paperSize="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11"/>
  <sheetViews>
    <sheetView showGridLines="0" zoomScale="110" zoomScaleNormal="110" workbookViewId="0">
      <selection activeCell="C7" sqref="C7"/>
    </sheetView>
  </sheetViews>
  <sheetFormatPr defaultColWidth="9.140625" defaultRowHeight="12.75" x14ac:dyDescent="0.2"/>
  <cols>
    <col min="1" max="1" width="4.7109375" style="6" customWidth="1"/>
    <col min="2" max="2" width="17.7109375" style="6" customWidth="1"/>
    <col min="3" max="3" width="63.7109375" style="6" customWidth="1"/>
    <col min="4" max="4" width="9.140625" style="6" hidden="1" customWidth="1"/>
    <col min="5" max="5" width="47.140625" style="10" customWidth="1"/>
    <col min="6" max="16384" width="9.140625" style="6"/>
  </cols>
  <sheetData>
    <row r="1" spans="1:5" ht="23.25" x14ac:dyDescent="0.35">
      <c r="A1" s="115" t="s">
        <v>84</v>
      </c>
      <c r="B1" s="115"/>
      <c r="C1" s="115"/>
    </row>
    <row r="3" spans="1:5" x14ac:dyDescent="0.2">
      <c r="A3" s="112" t="s">
        <v>152</v>
      </c>
      <c r="B3" s="113"/>
      <c r="C3" s="114"/>
      <c r="D3" s="51"/>
      <c r="E3" s="81" t="s">
        <v>55</v>
      </c>
    </row>
    <row r="4" spans="1:5" ht="25.5" x14ac:dyDescent="0.2">
      <c r="A4" s="52" t="s">
        <v>23</v>
      </c>
      <c r="B4" s="52" t="s">
        <v>129</v>
      </c>
      <c r="C4" s="94" t="s">
        <v>30</v>
      </c>
      <c r="D4" s="94" t="str">
        <f t="shared" ref="D4:D10" si="0">A4&amp;". "&amp;B4</f>
        <v>N/A. Not applicable</v>
      </c>
      <c r="E4" s="94" t="s">
        <v>132</v>
      </c>
    </row>
    <row r="5" spans="1:5" ht="25.5" x14ac:dyDescent="0.2">
      <c r="A5" s="52" t="s">
        <v>0</v>
      </c>
      <c r="B5" s="52" t="s">
        <v>20</v>
      </c>
      <c r="C5" s="94" t="s">
        <v>109</v>
      </c>
      <c r="D5" s="94" t="str">
        <f t="shared" si="0"/>
        <v>X. Ved ikke</v>
      </c>
      <c r="E5" s="94" t="s">
        <v>59</v>
      </c>
    </row>
    <row r="6" spans="1:5" ht="38.25" x14ac:dyDescent="0.2">
      <c r="A6" s="53">
        <v>0</v>
      </c>
      <c r="B6" s="53" t="s">
        <v>130</v>
      </c>
      <c r="C6" s="94" t="s">
        <v>107</v>
      </c>
      <c r="D6" s="94" t="str">
        <f t="shared" si="0"/>
        <v>0. Ikke-eksisterende</v>
      </c>
      <c r="E6" s="94" t="s">
        <v>133</v>
      </c>
    </row>
    <row r="7" spans="1:5" ht="38.25" x14ac:dyDescent="0.2">
      <c r="A7" s="53">
        <v>1</v>
      </c>
      <c r="B7" s="53" t="s">
        <v>71</v>
      </c>
      <c r="C7" s="94" t="s">
        <v>131</v>
      </c>
      <c r="D7" s="94" t="str">
        <f t="shared" si="0"/>
        <v>1. Initiel/Ad hoc</v>
      </c>
      <c r="E7" s="94" t="s">
        <v>110</v>
      </c>
    </row>
    <row r="8" spans="1:5" ht="51" x14ac:dyDescent="0.2">
      <c r="A8" s="53">
        <v>2</v>
      </c>
      <c r="B8" s="53" t="s">
        <v>8</v>
      </c>
      <c r="C8" s="94" t="s">
        <v>146</v>
      </c>
      <c r="D8" s="94" t="str">
        <f t="shared" si="0"/>
        <v xml:space="preserve">2. Intuitivt </v>
      </c>
      <c r="E8" s="94" t="s">
        <v>60</v>
      </c>
    </row>
    <row r="9" spans="1:5" ht="63.75" x14ac:dyDescent="0.2">
      <c r="A9" s="53">
        <v>3</v>
      </c>
      <c r="B9" s="53" t="s">
        <v>7</v>
      </c>
      <c r="C9" s="94" t="s">
        <v>155</v>
      </c>
      <c r="D9" s="94" t="str">
        <f t="shared" si="0"/>
        <v>3. Defineret proces</v>
      </c>
      <c r="E9" s="94" t="s">
        <v>72</v>
      </c>
    </row>
    <row r="10" spans="1:5" ht="63.75" x14ac:dyDescent="0.2">
      <c r="A10" s="53">
        <v>4</v>
      </c>
      <c r="B10" s="53" t="s">
        <v>6</v>
      </c>
      <c r="C10" s="94" t="s">
        <v>154</v>
      </c>
      <c r="D10" s="94" t="str">
        <f t="shared" si="0"/>
        <v>4. Styret og målbart</v>
      </c>
      <c r="E10" s="94" t="s">
        <v>111</v>
      </c>
    </row>
    <row r="11" spans="1:5" x14ac:dyDescent="0.2">
      <c r="A11" s="8"/>
      <c r="B11" s="8" t="s">
        <v>19</v>
      </c>
      <c r="C11" s="9"/>
      <c r="D11" s="16"/>
    </row>
  </sheetData>
  <sheetProtection password="C26A" sheet="1" objects="1" scenarios="1"/>
  <mergeCells count="2">
    <mergeCell ref="A3:C3"/>
    <mergeCell ref="A1:C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topLeftCell="I1" workbookViewId="0">
      <selection activeCell="J15" sqref="J15"/>
    </sheetView>
  </sheetViews>
  <sheetFormatPr defaultRowHeight="12.75" x14ac:dyDescent="0.2"/>
  <cols>
    <col min="1" max="1" width="20.42578125" hidden="1" customWidth="1"/>
    <col min="2" max="2" width="16" hidden="1" customWidth="1"/>
    <col min="3" max="3" width="17" hidden="1" customWidth="1"/>
    <col min="4" max="4" width="16.42578125" hidden="1" customWidth="1"/>
    <col min="5" max="6" width="14.5703125" hidden="1" customWidth="1"/>
    <col min="7" max="7" width="14.42578125" hidden="1" customWidth="1"/>
    <col min="8" max="8" width="18.85546875" hidden="1" customWidth="1"/>
    <col min="9" max="9" width="32.85546875" style="72" customWidth="1"/>
    <col min="10" max="10" width="19.7109375" style="71" customWidth="1"/>
    <col min="11" max="11" width="18" style="71" customWidth="1"/>
    <col min="12" max="12" width="18.5703125" style="71" customWidth="1"/>
    <col min="13" max="13" width="22.140625" style="71" customWidth="1"/>
    <col min="14" max="14" width="17" style="71" customWidth="1"/>
    <col min="15" max="15" width="18" style="71" customWidth="1"/>
    <col min="16" max="16" width="16.7109375" style="71" customWidth="1"/>
  </cols>
  <sheetData>
    <row r="1" spans="1:16" ht="24" thickBot="1" x14ac:dyDescent="0.4">
      <c r="A1" s="116" t="s">
        <v>39</v>
      </c>
      <c r="B1" s="117"/>
      <c r="C1" s="117"/>
      <c r="D1" s="117"/>
      <c r="E1" s="117"/>
      <c r="F1" s="117"/>
      <c r="G1" s="117"/>
      <c r="H1" s="118"/>
      <c r="I1" s="120" t="s">
        <v>83</v>
      </c>
      <c r="J1" s="120"/>
      <c r="K1" s="120"/>
      <c r="L1" s="120"/>
      <c r="M1" s="120"/>
      <c r="N1" s="120"/>
      <c r="O1" s="120"/>
      <c r="P1" s="120"/>
    </row>
    <row r="2" spans="1:16" ht="79.5" thickBot="1" x14ac:dyDescent="0.3">
      <c r="A2" s="78" t="s">
        <v>81</v>
      </c>
      <c r="B2" s="79" t="s">
        <v>32</v>
      </c>
      <c r="C2" s="79" t="s">
        <v>21</v>
      </c>
      <c r="D2" s="79" t="s">
        <v>78</v>
      </c>
      <c r="E2" s="79" t="s">
        <v>22</v>
      </c>
      <c r="F2" s="79" t="s">
        <v>31</v>
      </c>
      <c r="G2" s="79" t="s">
        <v>80</v>
      </c>
      <c r="H2" s="102" t="s">
        <v>33</v>
      </c>
      <c r="I2" s="103" t="s">
        <v>112</v>
      </c>
      <c r="J2" s="104" t="s">
        <v>32</v>
      </c>
      <c r="K2" s="104" t="s">
        <v>21</v>
      </c>
      <c r="L2" s="104" t="s">
        <v>147</v>
      </c>
      <c r="M2" s="104" t="s">
        <v>22</v>
      </c>
      <c r="N2" s="104" t="s">
        <v>31</v>
      </c>
      <c r="O2" s="104" t="s">
        <v>80</v>
      </c>
      <c r="P2" s="105" t="s">
        <v>33</v>
      </c>
    </row>
    <row r="3" spans="1:16" ht="130.15" customHeight="1" x14ac:dyDescent="0.2">
      <c r="A3" s="19" t="str">
        <f>IF(TRIM('1. Samfundsmæssig konsekvens'!D7)="","",'1. Samfundsmæssig konsekvens'!A7&amp;" "&amp;'1. Samfundsmæssig konsekvens'!D7)</f>
        <v/>
      </c>
      <c r="B3" s="19" t="str">
        <f>IF(TRIM('2. Compliance'!D7)="","",'2. Compliance'!A7&amp;" "&amp;'2. Compliance'!D7)</f>
        <v/>
      </c>
      <c r="C3" s="19" t="str">
        <f>IF(TRIM('3. Org. , roller og ansvar'!D7)="","",'3. Org. , roller og ansvar'!A7&amp;" "&amp;'3. Org. , roller og ansvar'!D7)</f>
        <v/>
      </c>
      <c r="D3" s="19" t="str">
        <f>IF(TRIM('4. Vurdering, varsling og mob.'!D7)="","",'4. Vurdering, varsling og mob.'!A7&amp;" "&amp;'4. Vurdering, varsling og mob.'!D7)</f>
        <v/>
      </c>
      <c r="E3" s="19" t="str">
        <f>IF(TRIM('5. Kommunikation'!D7)="","",'5. Kommunikation'!A7&amp;" "&amp;'5. Kommunikation'!D7)</f>
        <v/>
      </c>
      <c r="F3" s="19" t="str">
        <f>IF(TRIM('6. Styring af leverandør'!D7)="","",'6. Styring af leverandør'!A7&amp;" "&amp;'6. Styring af leverandør'!D7)</f>
        <v/>
      </c>
      <c r="G3" s="19" t="str">
        <f>IF(TRIM('7. Beredskabsproces'!D7)="","",'7. Beredskabsproces'!A7&amp;" "&amp;'7. Beredskabsproces'!D7)</f>
        <v/>
      </c>
      <c r="H3" s="19" t="str">
        <f>IF(TRIM('8. Forankring, vedl. og test'!D7)="","",'8. Forankring, vedl. og test'!A7&amp;" "&amp;'8. Forankring, vedl. og test'!D7)</f>
        <v/>
      </c>
      <c r="I3" s="106" t="str">
        <f t="shared" ref="I3:P3" si="0">CONCATENATE(A3,CHAR(10),A4,CHAR(10),A5,CHAR(10),A6,CHAR(10),A7,CHAR(10),A8,CHAR(10),A9,CHAR(10),A10,CHAR(10),A11,CHAR(10),A12,CHAR(10),A13,CHAR(10),A14,CHAR(10),A15)</f>
        <v xml:space="preserve">
</v>
      </c>
      <c r="J3" s="106" t="str">
        <f t="shared" si="0"/>
        <v xml:space="preserve">
</v>
      </c>
      <c r="K3" s="106" t="str">
        <f t="shared" si="0"/>
        <v xml:space="preserve">
</v>
      </c>
      <c r="L3" s="106" t="str">
        <f t="shared" si="0"/>
        <v xml:space="preserve">
</v>
      </c>
      <c r="M3" s="106" t="str">
        <f t="shared" si="0"/>
        <v xml:space="preserve">
</v>
      </c>
      <c r="N3" s="106" t="str">
        <f t="shared" si="0"/>
        <v xml:space="preserve">
</v>
      </c>
      <c r="O3" s="106" t="str">
        <f t="shared" si="0"/>
        <v xml:space="preserve">
</v>
      </c>
      <c r="P3" s="106" t="str">
        <f t="shared" si="0"/>
        <v xml:space="preserve">
</v>
      </c>
    </row>
    <row r="4" spans="1:16" ht="15.75" x14ac:dyDescent="0.25">
      <c r="A4" s="19" t="str">
        <f>IF(TRIM('1. Samfundsmæssig konsekvens'!D8)="","",'1. Samfundsmæssig konsekvens'!A8&amp;" "&amp;'1. Samfundsmæssig konsekvens'!D8)</f>
        <v/>
      </c>
      <c r="B4" s="19" t="str">
        <f>IF(TRIM('2. Compliance'!D8)="","",'2. Compliance'!A8&amp;" "&amp;'2. Compliance'!D8)</f>
        <v/>
      </c>
      <c r="C4" s="19" t="str">
        <f>IF(TRIM('3. Org. , roller og ansvar'!D8)="","",'3. Org. , roller og ansvar'!A8&amp;" "&amp;'3. Org. , roller og ansvar'!D8)</f>
        <v/>
      </c>
      <c r="D4" s="19" t="str">
        <f>IF(TRIM('4. Vurdering, varsling og mob.'!D8)="","",'4. Vurdering, varsling og mob.'!A8&amp;" "&amp;'4. Vurdering, varsling og mob.'!D8)</f>
        <v/>
      </c>
      <c r="E4" s="19" t="str">
        <f>IF(TRIM('5. Kommunikation'!D8)="","",'5. Kommunikation'!A8&amp;" "&amp;'5. Kommunikation'!D8)</f>
        <v/>
      </c>
      <c r="F4" s="19" t="str">
        <f>IF(TRIM('6. Styring af leverandør'!D8)="","",'6. Styring af leverandør'!A8&amp;" "&amp;'6. Styring af leverandør'!D8)</f>
        <v/>
      </c>
      <c r="G4" s="19" t="str">
        <f>IF(TRIM('7. Beredskabsproces'!D8)="","",'7. Beredskabsproces'!A8&amp;" "&amp;'7. Beredskabsproces'!D8)</f>
        <v/>
      </c>
      <c r="H4" s="19" t="str">
        <f>IF(TRIM('8. Forankring, vedl. og test'!D8)="","",'8. Forankring, vedl. og test'!A8&amp;" "&amp;'8. Forankring, vedl. og test'!D8)</f>
        <v/>
      </c>
      <c r="I4" s="121" t="s">
        <v>134</v>
      </c>
      <c r="J4" s="122"/>
      <c r="K4" s="122"/>
      <c r="L4" s="122"/>
      <c r="M4" s="122"/>
      <c r="N4" s="122"/>
      <c r="O4" s="122"/>
      <c r="P4" s="123"/>
    </row>
    <row r="5" spans="1:16" ht="106.15" customHeight="1" x14ac:dyDescent="0.2">
      <c r="A5" s="19" t="str">
        <f>IF(TRIM('1. Samfundsmæssig konsekvens'!D9)="","",'1. Samfundsmæssig konsekvens'!A9&amp;" "&amp;'1. Samfundsmæssig konsekvens'!D9)</f>
        <v/>
      </c>
      <c r="B5" s="19" t="str">
        <f>IF(TRIM('2. Compliance'!D9)="","",'2. Compliance'!A9&amp;" "&amp;'2. Compliance'!D9)</f>
        <v/>
      </c>
      <c r="C5" s="19" t="str">
        <f>IF(TRIM('3. Org. , roller og ansvar'!D9)="","",'3. Org. , roller og ansvar'!A9&amp;" "&amp;'3. Org. , roller og ansvar'!D9)</f>
        <v/>
      </c>
      <c r="D5" s="19" t="str">
        <f>IF(TRIM('4. Vurdering, varsling og mob.'!D9)="","",'4. Vurdering, varsling og mob.'!A9&amp;" "&amp;'4. Vurdering, varsling og mob.'!D9)</f>
        <v/>
      </c>
      <c r="E5" s="19" t="str">
        <f>IF(TRIM('5. Kommunikation'!D9)="","",'5. Kommunikation'!A9&amp;" "&amp;'5. Kommunikation'!D9)</f>
        <v/>
      </c>
      <c r="F5" s="19" t="str">
        <f>IF(TRIM('6. Styring af leverandør'!D9)="","",'6. Styring af leverandør'!A9&amp;" "&amp;'6. Styring af leverandør'!D9)</f>
        <v/>
      </c>
      <c r="G5" s="19" t="str">
        <f>IF(TRIM('7. Beredskabsproces'!D10)="","",'7. Beredskabsproces'!A10&amp;" "&amp;'7. Beredskabsproces'!D10)</f>
        <v/>
      </c>
      <c r="H5" s="19" t="str">
        <f>IF(TRIM('8. Forankring, vedl. og test'!D9)="","",'8. Forankring, vedl. og test'!A9&amp;" "&amp;'8. Forankring, vedl. og test'!D9)</f>
        <v/>
      </c>
      <c r="I5" s="107" t="str">
        <f t="shared" ref="I5:P5" si="1">CONCATENATE(A18,CHAR(10),A19,CHAR(10),A20,CHAR(10),A21,CHAR(10),A22,CHAR(10),A23,CHAR(10),A24,CHAR(10),A25,CHAR(10),A26,CHAR(10),A27,CHAR(10),A28,CHAR(10),A29)</f>
        <v xml:space="preserve">
</v>
      </c>
      <c r="J5" s="107" t="str">
        <f t="shared" si="1"/>
        <v xml:space="preserve">
</v>
      </c>
      <c r="K5" s="107" t="str">
        <f t="shared" si="1"/>
        <v xml:space="preserve">
</v>
      </c>
      <c r="L5" s="107" t="str">
        <f t="shared" si="1"/>
        <v xml:space="preserve">
</v>
      </c>
      <c r="M5" s="107" t="str">
        <f t="shared" si="1"/>
        <v xml:space="preserve">
</v>
      </c>
      <c r="N5" s="107" t="str">
        <f t="shared" si="1"/>
        <v xml:space="preserve">
</v>
      </c>
      <c r="O5" s="107" t="str">
        <f t="shared" si="1"/>
        <v xml:space="preserve">
</v>
      </c>
      <c r="P5" s="107" t="str">
        <f t="shared" si="1"/>
        <v xml:space="preserve">
</v>
      </c>
    </row>
    <row r="6" spans="1:16" ht="14.25" x14ac:dyDescent="0.2">
      <c r="A6" s="19" t="str">
        <f>IF(TRIM('1. Samfundsmæssig konsekvens'!D10)="","",'1. Samfundsmæssig konsekvens'!A10&amp;" "&amp;'1. Samfundsmæssig konsekvens'!D10)</f>
        <v/>
      </c>
      <c r="B6" s="19" t="str">
        <f>IF(TRIM('2. Compliance'!D11)="","",'2. Compliance'!A10&amp;" "&amp;'2. Compliance'!D11)</f>
        <v/>
      </c>
      <c r="C6" s="19" t="str">
        <f>IF(TRIM('3. Org. , roller og ansvar'!D10)="","",'3. Org. , roller og ansvar'!A10&amp;" "&amp;'3. Org. , roller og ansvar'!D10)</f>
        <v/>
      </c>
      <c r="D6" s="19" t="str">
        <f>IF(TRIM('4. Vurdering, varsling og mob.'!D10)="","",'4. Vurdering, varsling og mob.'!A10&amp;" "&amp;'4. Vurdering, varsling og mob.'!D10)</f>
        <v/>
      </c>
      <c r="E6" s="19" t="str">
        <f>IF(TRIM('5. Kommunikation'!D10)="","",'5. Kommunikation'!A10&amp;" "&amp;'5. Kommunikation'!D10)</f>
        <v/>
      </c>
      <c r="F6" s="19" t="str">
        <f>IF(TRIM('6. Styring af leverandør'!D10)="","",'6. Styring af leverandør'!A10&amp;" "&amp;'6. Styring af leverandør'!D10)</f>
        <v/>
      </c>
      <c r="G6" s="19" t="str">
        <f>IF(TRIM('7. Beredskabsproces'!D11)="","",'7. Beredskabsproces'!A11&amp;" "&amp;'7. Beredskabsproces'!D11)</f>
        <v/>
      </c>
      <c r="H6" s="19" t="str">
        <f>IF(TRIM('8. Forankring, vedl. og test'!D10)="","",'8. Forankring, vedl. og test'!A10&amp;" "&amp;'8. Forankring, vedl. og test'!D10)</f>
        <v/>
      </c>
    </row>
    <row r="7" spans="1:16" ht="14.25" x14ac:dyDescent="0.2">
      <c r="A7" s="19" t="str">
        <f>IF(TRIM('1. Samfundsmæssig konsekvens'!D11)="","",'1. Samfundsmæssig konsekvens'!A11&amp;" "&amp;'1. Samfundsmæssig konsekvens'!D11)</f>
        <v/>
      </c>
      <c r="B7" s="19" t="str">
        <f>IF(TRIM('2. Compliance'!D12)="","",'2. Compliance'!A11&amp;" "&amp;'2. Compliance'!D12)</f>
        <v/>
      </c>
      <c r="C7" s="19" t="str">
        <f>IF(TRIM('3. Org. , roller og ansvar'!D11)="","",'3. Org. , roller og ansvar'!A11&amp;" "&amp;'3. Org. , roller og ansvar'!D11)</f>
        <v/>
      </c>
      <c r="D7" s="19" t="str">
        <f>IF(TRIM('4. Vurdering, varsling og mob.'!D11)="","",'4. Vurdering, varsling og mob.'!A11&amp;" "&amp;'4. Vurdering, varsling og mob.'!D11)</f>
        <v/>
      </c>
      <c r="E7" s="19" t="str">
        <f>IF(TRIM('5. Kommunikation'!D11)="","",'5. Kommunikation'!A11&amp;" "&amp;'5. Kommunikation'!D11)</f>
        <v/>
      </c>
      <c r="F7" s="19" t="str">
        <f>IF(TRIM('6. Styring af leverandør'!D11)="","",'6. Styring af leverandør'!A11&amp;" "&amp;'6. Styring af leverandør'!D11)</f>
        <v/>
      </c>
      <c r="G7" s="19" t="str">
        <f>IF(TRIM('7. Beredskabsproces'!D12)="","",'7. Beredskabsproces'!A12&amp;" "&amp;'7. Beredskabsproces'!D12)</f>
        <v/>
      </c>
      <c r="H7" s="19" t="str">
        <f>IF(TRIM('8. Forankring, vedl. og test'!D11)="","",'8. Forankring, vedl. og test'!A11&amp;" "&amp;'8. Forankring, vedl. og test'!D11)</f>
        <v/>
      </c>
    </row>
    <row r="8" spans="1:16" ht="14.25" x14ac:dyDescent="0.2">
      <c r="A8" s="19" t="str">
        <f>IF(TRIM('1. Samfundsmæssig konsekvens'!D12)="","",'1. Samfundsmæssig konsekvens'!A12&amp;" "&amp;'1. Samfundsmæssig konsekvens'!D12)</f>
        <v/>
      </c>
      <c r="B8" s="19" t="str">
        <f>IF(TRIM('2. Compliance'!D13)="","",'2. Compliance'!A12&amp;" "&amp;'2. Compliance'!D13)</f>
        <v/>
      </c>
      <c r="C8" s="19" t="str">
        <f>IF(TRIM('3. Org. , roller og ansvar'!D12)="","",'3. Org. , roller og ansvar'!A12&amp;" "&amp;'3. Org. , roller og ansvar'!D12)</f>
        <v/>
      </c>
      <c r="D8" s="19" t="str">
        <f>IF(TRIM('4. Vurdering, varsling og mob.'!D12)="","",'4. Vurdering, varsling og mob.'!A12&amp;" "&amp;'4. Vurdering, varsling og mob.'!D12)</f>
        <v/>
      </c>
      <c r="E8" s="19" t="str">
        <f>IF(TRIM('5. Kommunikation'!D12)="","",'5. Kommunikation'!A12&amp;" "&amp;'5. Kommunikation'!D12)</f>
        <v/>
      </c>
      <c r="F8" s="19" t="str">
        <f>IF(TRIM('6. Styring af leverandør'!D12)="","",'6. Styring af leverandør'!A12&amp;" "&amp;'6. Styring af leverandør'!D12)</f>
        <v/>
      </c>
      <c r="G8" s="19" t="str">
        <f>IF(TRIM('7. Beredskabsproces'!D13)="","",'7. Beredskabsproces'!A13&amp;" "&amp;'7. Beredskabsproces'!D13)</f>
        <v/>
      </c>
      <c r="H8" s="19" t="str">
        <f>IF(TRIM('8. Forankring, vedl. og test'!D12)="","",'8. Forankring, vedl. og test'!A12&amp;" "&amp;'8. Forankring, vedl. og test'!D12)</f>
        <v/>
      </c>
    </row>
    <row r="9" spans="1:16" ht="14.25" x14ac:dyDescent="0.2">
      <c r="A9" s="19" t="str">
        <f>IF(TRIM('1. Samfundsmæssig konsekvens'!D13)="","",'1. Samfundsmæssig konsekvens'!A13&amp;" "&amp;'1. Samfundsmæssig konsekvens'!D13)</f>
        <v/>
      </c>
      <c r="B9" s="19" t="str">
        <f>IF(TRIM('2. Compliance'!D14)="","",'2. Compliance'!A13&amp;" "&amp;'2. Compliance'!D14)</f>
        <v/>
      </c>
      <c r="C9" s="19" t="str">
        <f>IF(TRIM('3. Org. , roller og ansvar'!D13)="","",'3. Org. , roller og ansvar'!A13&amp;" "&amp;'3. Org. , roller og ansvar'!D13)</f>
        <v/>
      </c>
      <c r="D9" s="19" t="str">
        <f>IF(TRIM('4. Vurdering, varsling og mob.'!D13)="","",'4. Vurdering, varsling og mob.'!A13&amp;" "&amp;'4. Vurdering, varsling og mob.'!D13)</f>
        <v/>
      </c>
      <c r="E9" s="19" t="str">
        <f>IF(TRIM('5. Kommunikation'!D13)="","",'5. Kommunikation'!A13&amp;" "&amp;'5. Kommunikation'!D13)</f>
        <v/>
      </c>
      <c r="F9" s="19" t="str">
        <f>IF(TRIM('6. Styring af leverandør'!D13)="","",'6. Styring af leverandør'!A13&amp;" "&amp;'6. Styring af leverandør'!D13)</f>
        <v/>
      </c>
      <c r="G9" s="19" t="str">
        <f>IF(TRIM('7. Beredskabsproces'!D14)="","",'7. Beredskabsproces'!A14&amp;" "&amp;'7. Beredskabsproces'!D14)</f>
        <v/>
      </c>
      <c r="H9" s="19" t="str">
        <f>IF(TRIM('8. Forankring, vedl. og test'!D13)="","",'8. Forankring, vedl. og test'!A13&amp;" "&amp;'8. Forankring, vedl. og test'!D13)</f>
        <v/>
      </c>
    </row>
    <row r="10" spans="1:16" ht="14.25" x14ac:dyDescent="0.2">
      <c r="A10" s="19" t="str">
        <f>IF(TRIM('1. Samfundsmæssig konsekvens'!D14)="","",'1. Samfundsmæssig konsekvens'!A14&amp;" "&amp;'1. Samfundsmæssig konsekvens'!D14)</f>
        <v/>
      </c>
      <c r="B10" s="19" t="str">
        <f>IF(TRIM('2. Compliance'!D15)="","",'2. Compliance'!A15&amp;" "&amp;'2. Compliance'!D15)</f>
        <v/>
      </c>
      <c r="C10" s="19" t="str">
        <f>IF(TRIM('3. Org. , roller og ansvar'!D14)="","",'3. Org. , roller og ansvar'!A14&amp;" "&amp;'3. Org. , roller og ansvar'!D14)</f>
        <v/>
      </c>
      <c r="D10" s="19" t="str">
        <f>IF(TRIM('4. Vurdering, varsling og mob.'!D14)="","",'4. Vurdering, varsling og mob.'!A14&amp;" "&amp;'4. Vurdering, varsling og mob.'!D14)</f>
        <v/>
      </c>
      <c r="E10" s="19" t="str">
        <f>IF(TRIM('5. Kommunikation'!D14)="","",'5. Kommunikation'!A14&amp;" "&amp;'5. Kommunikation'!D14)</f>
        <v/>
      </c>
      <c r="F10" s="19" t="str">
        <f>IF(TRIM('6. Styring af leverandør'!D14)="","",'6. Styring af leverandør'!A14&amp;" "&amp;'6. Styring af leverandør'!D14)</f>
        <v/>
      </c>
      <c r="G10" s="19" t="str">
        <f>IF(TRIM('7. Beredskabsproces'!D15)="","",'7. Beredskabsproces'!A15&amp;" "&amp;'7. Beredskabsproces'!D15)</f>
        <v/>
      </c>
      <c r="H10" s="19" t="str">
        <f>IF(TRIM('8. Forankring, vedl. og test'!D14)="","",'8. Forankring, vedl. og test'!A14&amp;" "&amp;'8. Forankring, vedl. og test'!D14)</f>
        <v/>
      </c>
    </row>
    <row r="11" spans="1:16" ht="14.25" x14ac:dyDescent="0.2">
      <c r="A11" s="19" t="str">
        <f>IF(TRIM('1. Samfundsmæssig konsekvens'!D15)="","",'1. Samfundsmæssig konsekvens'!A15&amp;" "&amp;'1. Samfundsmæssig konsekvens'!D15)</f>
        <v/>
      </c>
      <c r="B11" s="19" t="str">
        <f>IF(TRIM('2. Compliance'!D16)="","",'2. Compliance'!A16&amp;" "&amp;'2. Compliance'!D16)</f>
        <v/>
      </c>
      <c r="C11" s="19" t="str">
        <f>IF(TRIM('3. Org. , roller og ansvar'!D15)="","",'3. Org. , roller og ansvar'!A15&amp;" "&amp;'3. Org. , roller og ansvar'!D15)</f>
        <v/>
      </c>
      <c r="D11" s="19" t="str">
        <f>IF(TRIM('4. Vurdering, varsling og mob.'!D15)="","",'4. Vurdering, varsling og mob.'!A15&amp;" "&amp;'4. Vurdering, varsling og mob.'!D15)</f>
        <v/>
      </c>
      <c r="E11" s="19" t="str">
        <f>IF(TRIM('5. Kommunikation'!D15)="","",'5. Kommunikation'!A15&amp;" "&amp;'5. Kommunikation'!D15)</f>
        <v/>
      </c>
      <c r="F11" s="19" t="str">
        <f>IF(TRIM('6. Styring af leverandør'!D15)="","",'6. Styring af leverandør'!A15&amp;" "&amp;'6. Styring af leverandør'!D15)</f>
        <v/>
      </c>
      <c r="G11" s="19" t="str">
        <f>IF(TRIM('7. Beredskabsproces'!D16)="","",'7. Beredskabsproces'!A16&amp;" "&amp;'7. Beredskabsproces'!D16)</f>
        <v/>
      </c>
      <c r="H11" s="19" t="str">
        <f>IF(TRIM('8. Forankring, vedl. og test'!D15)="","",'8. Forankring, vedl. og test'!A15&amp;" "&amp;'8. Forankring, vedl. og test'!D15)</f>
        <v/>
      </c>
    </row>
    <row r="12" spans="1:16" ht="14.25" x14ac:dyDescent="0.2">
      <c r="A12" s="19" t="str">
        <f>IF(TRIM('1. Samfundsmæssig konsekvens'!D16)="","",'1. Samfundsmæssig konsekvens'!A16&amp;" "&amp;'1. Samfundsmæssig konsekvens'!D16)</f>
        <v/>
      </c>
      <c r="B12" s="19" t="str">
        <f>IF(TRIM('2. Compliance'!D17)="","",'2. Compliance'!A17&amp;" "&amp;'2. Compliance'!D17)</f>
        <v/>
      </c>
      <c r="C12" s="19" t="str">
        <f>IF(TRIM('3. Org. , roller og ansvar'!D16)="","",'3. Org. , roller og ansvar'!A16&amp;" "&amp;'3. Org. , roller og ansvar'!D16)</f>
        <v/>
      </c>
      <c r="D12" s="19" t="str">
        <f>IF(TRIM('4. Vurdering, varsling og mob.'!D16)="","",'4. Vurdering, varsling og mob.'!A16&amp;" "&amp;'4. Vurdering, varsling og mob.'!D16)</f>
        <v/>
      </c>
      <c r="E12" s="19" t="str">
        <f>IF(TRIM('5. Kommunikation'!D16)="","",'5. Kommunikation'!A16&amp;" "&amp;'5. Kommunikation'!D16)</f>
        <v/>
      </c>
      <c r="F12" s="19" t="str">
        <f>IF(TRIM('6. Styring af leverandør'!D16)="","",'6. Styring af leverandør'!A16&amp;" "&amp;'6. Styring af leverandør'!D16)</f>
        <v/>
      </c>
      <c r="G12" s="19" t="str">
        <f>IF(TRIM('7. Beredskabsproces'!D17)="","",'7. Beredskabsproces'!A17&amp;" "&amp;'7. Beredskabsproces'!D17)</f>
        <v/>
      </c>
      <c r="H12" s="19" t="str">
        <f>IF(TRIM('8. Forankring, vedl. og test'!D16)="","",'8. Forankring, vedl. og test'!A16&amp;" "&amp;'8. Forankring, vedl. og test'!D16)</f>
        <v/>
      </c>
    </row>
    <row r="13" spans="1:16" ht="14.25" x14ac:dyDescent="0.2">
      <c r="A13" s="19" t="str">
        <f>IF(TRIM('1. Samfundsmæssig konsekvens'!D17)="","",'1. Samfundsmæssig konsekvens'!A17&amp;" "&amp;'1. Samfundsmæssig konsekvens'!D17)</f>
        <v/>
      </c>
      <c r="B13" s="19" t="str">
        <f>IF(TRIM('2. Compliance'!D18)="","",'2. Compliance'!A18&amp;" "&amp;'2. Compliance'!D18)</f>
        <v/>
      </c>
      <c r="C13" s="19" t="str">
        <f>IF(TRIM('3. Org. , roller og ansvar'!D17)="","",'3. Org. , roller og ansvar'!A17&amp;" "&amp;'3. Org. , roller og ansvar'!D17)</f>
        <v/>
      </c>
      <c r="D13" s="19" t="str">
        <f>IF(TRIM('4. Vurdering, varsling og mob.'!D17)="","",'4. Vurdering, varsling og mob.'!A17&amp;" "&amp;'4. Vurdering, varsling og mob.'!D17)</f>
        <v/>
      </c>
      <c r="E13" s="19" t="str">
        <f>IF(TRIM('5. Kommunikation'!D17)="","",'5. Kommunikation'!A17&amp;" "&amp;'5. Kommunikation'!D17)</f>
        <v/>
      </c>
      <c r="F13" s="19" t="str">
        <f>IF(TRIM('6. Styring af leverandør'!D17)="","",'6. Styring af leverandør'!A17&amp;" "&amp;'6. Styring af leverandør'!D17)</f>
        <v/>
      </c>
      <c r="G13" s="19" t="str">
        <f>IF(TRIM('7. Beredskabsproces'!D18)="","",'7. Beredskabsproces'!A18&amp;" "&amp;'7. Beredskabsproces'!D18)</f>
        <v/>
      </c>
      <c r="H13" s="19" t="str">
        <f>IF(TRIM('8. Forankring, vedl. og test'!D17)="","",'8. Forankring, vedl. og test'!A17&amp;" "&amp;'8. Forankring, vedl. og test'!D17)</f>
        <v/>
      </c>
    </row>
    <row r="14" spans="1:16" ht="14.25" x14ac:dyDescent="0.2">
      <c r="A14" s="19" t="str">
        <f>IF(TRIM('1. Samfundsmæssig konsekvens'!D18)="","",'1. Samfundsmæssig konsekvens'!A18&amp;" "&amp;'1. Samfundsmæssig konsekvens'!D18)</f>
        <v/>
      </c>
      <c r="B14" s="19" t="str">
        <f>IF(TRIM('2. Compliance'!D19)="","",'2. Compliance'!A19&amp;" "&amp;'2. Compliance'!D19)</f>
        <v/>
      </c>
      <c r="C14" s="19" t="str">
        <f>IF(TRIM('3. Org. , roller og ansvar'!D18)="","",'3. Org. , roller og ansvar'!A18&amp;" "&amp;'3. Org. , roller og ansvar'!D18)</f>
        <v/>
      </c>
      <c r="D14" s="19" t="str">
        <f>IF(TRIM('4. Vurdering, varsling og mob.'!D18)="","",'4. Vurdering, varsling og mob.'!A18&amp;" "&amp;'4. Vurdering, varsling og mob.'!D18)</f>
        <v/>
      </c>
      <c r="E14" s="19" t="str">
        <f>IF(TRIM('5. Kommunikation'!D18)="","",'5. Kommunikation'!A18&amp;" "&amp;'5. Kommunikation'!D18)</f>
        <v/>
      </c>
      <c r="F14" s="19" t="str">
        <f>IF(TRIM('6. Styring af leverandør'!D18)="","",'6. Styring af leverandør'!A18&amp;" "&amp;'6. Styring af leverandør'!D18)</f>
        <v/>
      </c>
      <c r="G14" s="19" t="str">
        <f>IF(TRIM('7. Beredskabsproces'!D19)="","",'7. Beredskabsproces'!A19&amp;" "&amp;'7. Beredskabsproces'!D19)</f>
        <v/>
      </c>
      <c r="H14" s="19" t="str">
        <f>IF(TRIM('8. Forankring, vedl. og test'!D18)="","",'8. Forankring, vedl. og test'!A18&amp;" "&amp;'8. Forankring, vedl. og test'!D18)</f>
        <v/>
      </c>
    </row>
    <row r="15" spans="1:16" ht="14.25" x14ac:dyDescent="0.2">
      <c r="A15" s="19" t="str">
        <f>IF(TRIM('1. Samfundsmæssig konsekvens'!D19)="","",'1. Samfundsmæssig konsekvens'!A19&amp;" "&amp;'1. Samfundsmæssig konsekvens'!D19)</f>
        <v/>
      </c>
      <c r="B15" s="19" t="str">
        <f>IF(TRIM('2. Compliance'!D26)="","",'2. Compliance'!A26&amp;" "&amp;'2. Compliance'!D26)</f>
        <v/>
      </c>
      <c r="C15" s="19" t="str">
        <f>IF(TRIM('3. Org. , roller og ansvar'!D25)="","",'3. Org. , roller og ansvar'!A25&amp;" "&amp;'3. Org. , roller og ansvar'!D25)</f>
        <v/>
      </c>
      <c r="D15" s="19" t="str">
        <f>IF(TRIM('4. Vurdering, varsling og mob.'!D25)="","",'4. Vurdering, varsling og mob.'!A25&amp;" "&amp;'4. Vurdering, varsling og mob.'!D25)</f>
        <v/>
      </c>
      <c r="E15" s="19" t="str">
        <f>IF(TRIM('5. Kommunikation'!D25)="","",'5. Kommunikation'!A25&amp;" "&amp;'5. Kommunikation'!D25)</f>
        <v/>
      </c>
      <c r="F15" s="19" t="str">
        <f>IF(TRIM('6. Styring af leverandør'!D25)="","",'6. Styring af leverandør'!A25&amp;" "&amp;'6. Styring af leverandør'!D25)</f>
        <v/>
      </c>
      <c r="G15" s="19" t="str">
        <f>IF(TRIM('7. Beredskabsproces'!D26)="","",'7. Beredskabsproces'!A26&amp;" "&amp;'7. Beredskabsproces'!D26)</f>
        <v/>
      </c>
      <c r="H15" s="19" t="str">
        <f>IF(TRIM('8. Forankring, vedl. og test'!D25)="","",'8. Forankring, vedl. og test'!A25&amp;" "&amp;'8. Forankring, vedl. og test'!D25)</f>
        <v/>
      </c>
    </row>
    <row r="17" spans="1:8" ht="15.75" x14ac:dyDescent="0.25">
      <c r="A17" s="119" t="s">
        <v>82</v>
      </c>
      <c r="B17" s="119"/>
      <c r="C17" s="119"/>
      <c r="D17" s="119"/>
      <c r="E17" s="119"/>
      <c r="F17" s="119"/>
      <c r="G17" s="119"/>
      <c r="H17" s="119"/>
    </row>
    <row r="18" spans="1:8" x14ac:dyDescent="0.2">
      <c r="A18" t="str">
        <f>IF('1. Samfundsmæssig konsekvens'!C7=Definition!A$5, '1. Samfundsmæssig konsekvens'!A7,"")</f>
        <v/>
      </c>
      <c r="B18" t="str">
        <f>IF('2. Compliance'!C7=Definition!A$5, '2. Compliance'!A7,"")</f>
        <v/>
      </c>
      <c r="C18" t="str">
        <f>IF('3. Org. , roller og ansvar'!C7=Definition!A$5, '3. Org. , roller og ansvar'!A7,"")</f>
        <v/>
      </c>
      <c r="D18" t="str">
        <f>IF('4. Vurdering, varsling og mob.'!C7=Definition!A$5, '4. Vurdering, varsling og mob.'!A7,"")</f>
        <v/>
      </c>
      <c r="E18" t="str">
        <f>IF('5. Kommunikation'!C7=Definition!A$5, '5. Kommunikation'!A7,"")</f>
        <v/>
      </c>
      <c r="F18" t="str">
        <f>IF('6. Styring af leverandør'!C7=Definition!A$5, '6. Styring af leverandør'!A7,"")</f>
        <v/>
      </c>
      <c r="G18" t="str">
        <f>IF('7. Beredskabsproces'!C7=Definition!A$5, '7. Beredskabsproces'!A7,"")</f>
        <v/>
      </c>
      <c r="H18" t="str">
        <f>IF('8. Forankring, vedl. og test'!C7=Definition!A$5, '8. Forankring, vedl. og test'!A7,"")</f>
        <v/>
      </c>
    </row>
    <row r="19" spans="1:8" x14ac:dyDescent="0.2">
      <c r="A19" t="str">
        <f>IF('1. Samfundsmæssig konsekvens'!C8=Definition!A$5, '1. Samfundsmæssig konsekvens'!A8,"")</f>
        <v/>
      </c>
      <c r="B19" t="str">
        <f>IF('2. Compliance'!C8=Definition!A$5, '2. Compliance'!A8,"")</f>
        <v/>
      </c>
      <c r="C19" t="str">
        <f>IF('3. Org. , roller og ansvar'!C8=Definition!A$5, '3. Org. , roller og ansvar'!A8,"")</f>
        <v/>
      </c>
      <c r="D19" t="str">
        <f>IF('4. Vurdering, varsling og mob.'!C8=Definition!A$5, '4. Vurdering, varsling og mob.'!A8,"")</f>
        <v/>
      </c>
      <c r="E19" t="str">
        <f>IF('5. Kommunikation'!C8=Definition!A$5, '5. Kommunikation'!A8,"")</f>
        <v/>
      </c>
      <c r="F19" t="str">
        <f>IF('6. Styring af leverandør'!C8=Definition!A$5, '6. Styring af leverandør'!A8,"")</f>
        <v/>
      </c>
      <c r="G19" t="str">
        <f>IF('7. Beredskabsproces'!C8=Definition!A$5, '7. Beredskabsproces'!A8,"")</f>
        <v/>
      </c>
      <c r="H19" t="str">
        <f>IF('8. Forankring, vedl. og test'!C8=Definition!A$5, '8. Forankring, vedl. og test'!A8,"")</f>
        <v/>
      </c>
    </row>
    <row r="20" spans="1:8" x14ac:dyDescent="0.2">
      <c r="A20" t="str">
        <f>IF('1. Samfundsmæssig konsekvens'!C9=Definition!A$5, '1. Samfundsmæssig konsekvens'!A9,"")</f>
        <v/>
      </c>
      <c r="B20" t="str">
        <f>IF('2. Compliance'!C9=Definition!A$5, '2. Compliance'!A9,"")</f>
        <v/>
      </c>
      <c r="C20" t="str">
        <f>IF('3. Org. , roller og ansvar'!C9=Definition!A$5, '3. Org. , roller og ansvar'!A9,"")</f>
        <v/>
      </c>
      <c r="D20" t="str">
        <f>IF('4. Vurdering, varsling og mob.'!C9=Definition!A$5, '4. Vurdering, varsling og mob.'!A9,"")</f>
        <v/>
      </c>
      <c r="E20" t="str">
        <f>IF('5. Kommunikation'!C9=Definition!A$5, '5. Kommunikation'!A9,"")</f>
        <v/>
      </c>
      <c r="F20" t="str">
        <f>IF('6. Styring af leverandør'!C9=Definition!A$5, '6. Styring af leverandør'!A9,"")</f>
        <v/>
      </c>
      <c r="G20" t="str">
        <f>IF('7. Beredskabsproces'!C9=Definition!A$5, '7. Beredskabsproces'!A9,"")</f>
        <v/>
      </c>
      <c r="H20" t="str">
        <f>IF('8. Forankring, vedl. og test'!C9=Definition!A$5, '8. Forankring, vedl. og test'!A9,"")</f>
        <v/>
      </c>
    </row>
    <row r="21" spans="1:8" x14ac:dyDescent="0.2">
      <c r="A21" t="str">
        <f>IF('1. Samfundsmæssig konsekvens'!C10=Definition!A$5, '1. Samfundsmæssig konsekvens'!A10,"")</f>
        <v/>
      </c>
      <c r="B21" t="str">
        <f>IF('2. Compliance'!C10=Definition!A$5, '2. Compliance'!A10,"")</f>
        <v/>
      </c>
      <c r="C21" t="str">
        <f>IF('3. Org. , roller og ansvar'!C10=Definition!A$5, '3. Org. , roller og ansvar'!A10,"")</f>
        <v/>
      </c>
      <c r="D21" t="str">
        <f>IF('4. Vurdering, varsling og mob.'!C10=Definition!A$5, '4. Vurdering, varsling og mob.'!A10,"")</f>
        <v/>
      </c>
      <c r="E21" t="str">
        <f>IF('5. Kommunikation'!C10=Definition!A$5, '5. Kommunikation'!A10,"")</f>
        <v/>
      </c>
      <c r="F21" t="str">
        <f>IF('6. Styring af leverandør'!C10=Definition!A$5, '6. Styring af leverandør'!A10,"")</f>
        <v/>
      </c>
      <c r="G21" t="str">
        <f>IF('7. Beredskabsproces'!C10=Definition!A$5, '7. Beredskabsproces'!A10,"")</f>
        <v/>
      </c>
      <c r="H21" t="str">
        <f>IF('8. Forankring, vedl. og test'!C10=Definition!A$5, '8. Forankring, vedl. og test'!A10,"")</f>
        <v/>
      </c>
    </row>
    <row r="22" spans="1:8" x14ac:dyDescent="0.2">
      <c r="A22" t="str">
        <f>IF('1. Samfundsmæssig konsekvens'!C11=Definition!A$5, '1. Samfundsmæssig konsekvens'!A11,"")</f>
        <v/>
      </c>
      <c r="B22" t="str">
        <f>IF('2. Compliance'!C11=Definition!A$5, '2. Compliance'!A11,"")</f>
        <v/>
      </c>
      <c r="C22" t="str">
        <f>IF('3. Org. , roller og ansvar'!C11=Definition!A$5, '3. Org. , roller og ansvar'!A11,"")</f>
        <v/>
      </c>
      <c r="D22" t="str">
        <f>IF('4. Vurdering, varsling og mob.'!C11=Definition!A$5, '4. Vurdering, varsling og mob.'!A11,"")</f>
        <v/>
      </c>
      <c r="E22" t="str">
        <f>IF('5. Kommunikation'!C11=Definition!A$5, '5. Kommunikation'!A11,"")</f>
        <v/>
      </c>
      <c r="F22" t="str">
        <f>IF('6. Styring af leverandør'!C11=Definition!A$5, '6. Styring af leverandør'!A11,"")</f>
        <v/>
      </c>
      <c r="G22" t="str">
        <f>IF('7. Beredskabsproces'!C11=Definition!A$5, '7. Beredskabsproces'!A11,"")</f>
        <v/>
      </c>
      <c r="H22" t="str">
        <f>IF('8. Forankring, vedl. og test'!C11=Definition!A$5, '8. Forankring, vedl. og test'!A11,"")</f>
        <v/>
      </c>
    </row>
    <row r="23" spans="1:8" x14ac:dyDescent="0.2">
      <c r="A23" t="str">
        <f>IF('1. Samfundsmæssig konsekvens'!C12=Definition!A$5, '1. Samfundsmæssig konsekvens'!A12,"")</f>
        <v/>
      </c>
      <c r="B23" t="str">
        <f>IF('2. Compliance'!C12=Definition!A$5, '2. Compliance'!A12,"")</f>
        <v/>
      </c>
      <c r="C23" t="str">
        <f>IF('3. Org. , roller og ansvar'!C12=Definition!A$5, '3. Org. , roller og ansvar'!A12,"")</f>
        <v/>
      </c>
      <c r="D23" t="str">
        <f>IF('4. Vurdering, varsling og mob.'!C12=Definition!A$5, '4. Vurdering, varsling og mob.'!A12,"")</f>
        <v/>
      </c>
      <c r="E23" t="str">
        <f>IF('5. Kommunikation'!C12=Definition!A$5, '5. Kommunikation'!A12,"")</f>
        <v/>
      </c>
      <c r="F23" t="str">
        <f>IF('6. Styring af leverandør'!C12=Definition!A$5, '6. Styring af leverandør'!A12,"")</f>
        <v/>
      </c>
      <c r="G23" t="str">
        <f>IF('7. Beredskabsproces'!C12=Definition!A$5, '7. Beredskabsproces'!A12,"")</f>
        <v/>
      </c>
      <c r="H23" t="str">
        <f>IF('8. Forankring, vedl. og test'!C12=Definition!A$5, '8. Forankring, vedl. og test'!A12,"")</f>
        <v/>
      </c>
    </row>
    <row r="24" spans="1:8" x14ac:dyDescent="0.2">
      <c r="B24" t="str">
        <f>IF('2. Compliance'!C13=Definition!A$5, '2. Compliance'!A13,"")</f>
        <v/>
      </c>
      <c r="C24" t="str">
        <f>IF('3. Org. , roller og ansvar'!C13=Definition!A$5, '3. Org. , roller og ansvar'!A13,"")</f>
        <v/>
      </c>
      <c r="D24" t="str">
        <f>IF('4. Vurdering, varsling og mob.'!C13=Definition!A$5, '4. Vurdering, varsling og mob.'!A13,"")</f>
        <v/>
      </c>
      <c r="E24" t="str">
        <f>IF('5. Kommunikation'!C13=Definition!A$5, '5. Kommunikation'!A13,"")</f>
        <v/>
      </c>
      <c r="F24" t="str">
        <f>IF('6. Styring af leverandør'!C13=Definition!A$5, '6. Styring af leverandør'!A13,"")</f>
        <v/>
      </c>
      <c r="G24" t="str">
        <f>IF('7. Beredskabsproces'!C13=Definition!A$5, '7. Beredskabsproces'!A13,"")</f>
        <v/>
      </c>
      <c r="H24" t="str">
        <f>IF('8. Forankring, vedl. og test'!C13=Definition!A$5, '8. Forankring, vedl. og test'!A13,"")</f>
        <v/>
      </c>
    </row>
    <row r="25" spans="1:8" x14ac:dyDescent="0.2">
      <c r="B25" t="str">
        <f>IF('2. Compliance'!C14=Definition!A$5, '2. Compliance'!A14,"")</f>
        <v/>
      </c>
      <c r="C25" t="str">
        <f>IF('3. Org. , roller og ansvar'!C14=Definition!A$5, '3. Org. , roller og ansvar'!A14,"")</f>
        <v/>
      </c>
      <c r="D25" t="str">
        <f>IF('4. Vurdering, varsling og mob.'!C14=Definition!A$5, '4. Vurdering, varsling og mob.'!A14,"")</f>
        <v/>
      </c>
      <c r="E25" t="str">
        <f>IF('5. Kommunikation'!C14=Definition!A$5, '5. Kommunikation'!A14,"")</f>
        <v/>
      </c>
      <c r="F25" t="str">
        <f>IF('6. Styring af leverandør'!C14=Definition!A$5, '6. Styring af leverandør'!A14,"")</f>
        <v/>
      </c>
      <c r="G25" t="str">
        <f>IF('7. Beredskabsproces'!C14=Definition!A$5, '7. Beredskabsproces'!A14,"")</f>
        <v/>
      </c>
      <c r="H25" t="str">
        <f>IF('8. Forankring, vedl. og test'!C14=Definition!A$5, '8. Forankring, vedl. og test'!A14,"")</f>
        <v/>
      </c>
    </row>
    <row r="26" spans="1:8" x14ac:dyDescent="0.2">
      <c r="B26" t="str">
        <f>IF('2. Compliance'!C15=Definition!A$5, '2. Compliance'!A15,"")</f>
        <v/>
      </c>
      <c r="C26" t="str">
        <f>IF('3. Org. , roller og ansvar'!C15=Definition!A$5, '3. Org. , roller og ansvar'!A15,"")</f>
        <v/>
      </c>
      <c r="D26" t="str">
        <f>IF('4. Vurdering, varsling og mob.'!C15=Definition!A$5, '4. Vurdering, varsling og mob.'!A15,"")</f>
        <v/>
      </c>
      <c r="E26" t="str">
        <f>IF('5. Kommunikation'!C15=Definition!A$5, '5. Kommunikation'!A15,"")</f>
        <v/>
      </c>
      <c r="F26" t="str">
        <f>IF('6. Styring af leverandør'!C15=Definition!A$5, '6. Styring af leverandør'!A15,"")</f>
        <v/>
      </c>
      <c r="G26" t="str">
        <f>IF('7. Beredskabsproces'!C15=Definition!A$5, '7. Beredskabsproces'!A15,"")</f>
        <v/>
      </c>
      <c r="H26" t="str">
        <f>IF('8. Forankring, vedl. og test'!C15=Definition!A$5, '8. Forankring, vedl. og test'!A15,"")</f>
        <v/>
      </c>
    </row>
    <row r="27" spans="1:8" x14ac:dyDescent="0.2">
      <c r="B27" t="str">
        <f>IF('2. Compliance'!C16=Definition!A$5, '2. Compliance'!A16,"")</f>
        <v/>
      </c>
      <c r="C27" t="str">
        <f>IF('3. Org. , roller og ansvar'!C16=Definition!A$5, '3. Org. , roller og ansvar'!A16,"")</f>
        <v/>
      </c>
      <c r="D27" t="str">
        <f>IF('4. Vurdering, varsling og mob.'!C16=Definition!A$5, '4. Vurdering, varsling og mob.'!A16,"")</f>
        <v/>
      </c>
      <c r="E27" t="str">
        <f>IF('5. Kommunikation'!C16=Definition!A$5, '5. Kommunikation'!A16,"")</f>
        <v/>
      </c>
      <c r="F27" t="str">
        <f>IF('6. Styring af leverandør'!C16=Definition!A$5, '6. Styring af leverandør'!A16,"")</f>
        <v/>
      </c>
      <c r="G27" t="str">
        <f>IF('7. Beredskabsproces'!C16=Definition!A$5, '7. Beredskabsproces'!A16,"")</f>
        <v/>
      </c>
      <c r="H27" t="str">
        <f>IF('8. Forankring, vedl. og test'!C16=Definition!A$5, '8. Forankring, vedl. og test'!A16,"")</f>
        <v/>
      </c>
    </row>
    <row r="28" spans="1:8" x14ac:dyDescent="0.2">
      <c r="G28" t="str">
        <f>IF('7. Beredskabsproces'!C17=Definition!A$5, '7. Beredskabsproces'!A17,"")</f>
        <v/>
      </c>
    </row>
    <row r="29" spans="1:8" x14ac:dyDescent="0.2">
      <c r="G29" t="str">
        <f>IF('7. Beredskabsproces'!C18=Definition!A$5, '7. Beredskabsproces'!A18,"")</f>
        <v/>
      </c>
    </row>
    <row r="38" spans="2:2" ht="15.75" x14ac:dyDescent="0.25">
      <c r="B38" s="49"/>
    </row>
    <row r="60" spans="1:1" ht="14.25" x14ac:dyDescent="0.2">
      <c r="A60" s="19" t="e">
        <f>IF(TRIM('8. Forankring, vedl. og test'!#REF!)="","",'8. Forankring, vedl. og test'!#REF!&amp;" "&amp;'8. Forankring, vedl. og test'!#REF!)</f>
        <v>#REF!</v>
      </c>
    </row>
  </sheetData>
  <sheetProtection password="C26A" sheet="1" objects="1" scenarios="1"/>
  <mergeCells count="4">
    <mergeCell ref="A1:H1"/>
    <mergeCell ref="A17:H17"/>
    <mergeCell ref="I1:P1"/>
    <mergeCell ref="I4:P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45"/>
  <sheetViews>
    <sheetView showGridLines="0" zoomScaleNormal="100" workbookViewId="0">
      <selection activeCell="G6" sqref="G6"/>
    </sheetView>
  </sheetViews>
  <sheetFormatPr defaultColWidth="9.140625" defaultRowHeight="12.75" x14ac:dyDescent="0.2"/>
  <cols>
    <col min="1" max="1" width="10.28515625" style="6" bestFit="1" customWidth="1"/>
    <col min="2" max="2" width="73.28515625" style="6" customWidth="1"/>
    <col min="3" max="3" width="7.140625" style="6" bestFit="1" customWidth="1"/>
    <col min="4" max="4" width="39.42578125" style="6" bestFit="1" customWidth="1"/>
    <col min="5" max="16384" width="9.140625" style="6"/>
  </cols>
  <sheetData>
    <row r="1" spans="1:4" ht="24" thickBot="1" x14ac:dyDescent="0.4">
      <c r="A1" s="115" t="str">
        <f>Oversigt!B3</f>
        <v>1. Samfundsmæssig konsekvens</v>
      </c>
      <c r="B1" s="115"/>
      <c r="C1" s="115"/>
      <c r="D1" s="115"/>
    </row>
    <row r="2" spans="1:4" ht="48.75" customHeight="1" thickBot="1" x14ac:dyDescent="0.25">
      <c r="A2" s="139" t="str">
        <f>Inputark!C3</f>
        <v>Området drejer sig om vurderingen af den samlede ”samfundsmæssige konsekvens” ved sikkerhedshændelser afspejles i servicemålene for systemet.
Den samfundsmæssige konsekvensvurdering indebærer at systemejeren også vurderer i hvilket omfang hændelser, der påvirker eget it-system, vil have afledte konsekvenser på andre områder, fx i andre organisationer eller hos andre myndigheder.</v>
      </c>
      <c r="B2" s="140"/>
      <c r="C2" s="140"/>
      <c r="D2" s="141"/>
    </row>
    <row r="3" spans="1:4" ht="15" customHeight="1" x14ac:dyDescent="0.2">
      <c r="A3" s="126" t="s">
        <v>54</v>
      </c>
      <c r="B3" s="127"/>
      <c r="C3" s="83">
        <f>'1B'!$B$14</f>
        <v>0</v>
      </c>
      <c r="D3" s="75" t="s">
        <v>135</v>
      </c>
    </row>
    <row r="4" spans="1:4" ht="14.45" customHeight="1" thickBot="1" x14ac:dyDescent="0.25">
      <c r="A4" s="124" t="s">
        <v>102</v>
      </c>
      <c r="B4" s="125"/>
      <c r="C4" s="84">
        <f>Inputark!D3</f>
        <v>0</v>
      </c>
      <c r="D4" s="76" t="s">
        <v>113</v>
      </c>
    </row>
    <row r="5" spans="1:4" ht="15" x14ac:dyDescent="0.25">
      <c r="A5" s="46"/>
      <c r="B5" s="47"/>
      <c r="C5" s="48"/>
      <c r="D5" s="46"/>
    </row>
    <row r="6" spans="1:4" x14ac:dyDescent="0.2">
      <c r="A6" s="4" t="s">
        <v>11</v>
      </c>
      <c r="B6" s="4" t="s">
        <v>61</v>
      </c>
      <c r="C6" s="5" t="s">
        <v>35</v>
      </c>
      <c r="D6" s="4" t="s">
        <v>83</v>
      </c>
    </row>
    <row r="7" spans="1:4" ht="25.5" x14ac:dyDescent="0.2">
      <c r="A7" s="25">
        <v>1.1000000000000001</v>
      </c>
      <c r="B7" s="23" t="s">
        <v>62</v>
      </c>
      <c r="C7" s="73">
        <v>0</v>
      </c>
      <c r="D7" s="74"/>
    </row>
    <row r="8" spans="1:4" x14ac:dyDescent="0.2">
      <c r="A8" s="25">
        <v>1.2</v>
      </c>
      <c r="B8" s="23" t="s">
        <v>136</v>
      </c>
      <c r="C8" s="73">
        <v>0</v>
      </c>
      <c r="D8" s="74"/>
    </row>
    <row r="9" spans="1:4" ht="25.5" x14ac:dyDescent="0.2">
      <c r="A9" s="25">
        <v>1.3</v>
      </c>
      <c r="B9" s="23" t="s">
        <v>34</v>
      </c>
      <c r="C9" s="73">
        <v>0</v>
      </c>
      <c r="D9" s="74"/>
    </row>
    <row r="10" spans="1:4" ht="25.5" x14ac:dyDescent="0.2">
      <c r="A10" s="25">
        <v>1.4</v>
      </c>
      <c r="B10" s="23" t="s">
        <v>85</v>
      </c>
      <c r="C10" s="73">
        <v>0</v>
      </c>
      <c r="D10" s="74"/>
    </row>
    <row r="11" spans="1:4" ht="25.5" x14ac:dyDescent="0.2">
      <c r="A11" s="25">
        <v>1.5</v>
      </c>
      <c r="B11" s="31" t="s">
        <v>137</v>
      </c>
      <c r="C11" s="73">
        <v>0</v>
      </c>
      <c r="D11" s="74"/>
    </row>
    <row r="13" spans="1:4" x14ac:dyDescent="0.2">
      <c r="B13" s="6" t="s">
        <v>4</v>
      </c>
    </row>
    <row r="14" spans="1:4" x14ac:dyDescent="0.2">
      <c r="B14" s="6" t="s">
        <v>4</v>
      </c>
    </row>
    <row r="15" spans="1:4" x14ac:dyDescent="0.2">
      <c r="B15" s="6" t="s">
        <v>4</v>
      </c>
    </row>
    <row r="16" spans="1:4" x14ac:dyDescent="0.2">
      <c r="B16" s="6" t="s">
        <v>4</v>
      </c>
    </row>
    <row r="17" spans="2:2" x14ac:dyDescent="0.2">
      <c r="B17" s="6" t="s">
        <v>4</v>
      </c>
    </row>
    <row r="18" spans="2:2" x14ac:dyDescent="0.2">
      <c r="B18" s="6" t="s">
        <v>4</v>
      </c>
    </row>
    <row r="19" spans="2:2" x14ac:dyDescent="0.2">
      <c r="B19" s="6" t="s">
        <v>4</v>
      </c>
    </row>
    <row r="20" spans="2:2" x14ac:dyDescent="0.2">
      <c r="B20" s="6" t="s">
        <v>4</v>
      </c>
    </row>
    <row r="21" spans="2:2" x14ac:dyDescent="0.2">
      <c r="B21" s="6" t="s">
        <v>4</v>
      </c>
    </row>
    <row r="22" spans="2:2" x14ac:dyDescent="0.2">
      <c r="B22" s="6" t="s">
        <v>4</v>
      </c>
    </row>
    <row r="23" spans="2:2" x14ac:dyDescent="0.2">
      <c r="B23" s="6" t="s">
        <v>4</v>
      </c>
    </row>
    <row r="24" spans="2:2" x14ac:dyDescent="0.2">
      <c r="B24" s="6" t="s">
        <v>4</v>
      </c>
    </row>
    <row r="25" spans="2:2" x14ac:dyDescent="0.2">
      <c r="B25" s="6" t="s">
        <v>4</v>
      </c>
    </row>
    <row r="26" spans="2:2" x14ac:dyDescent="0.2">
      <c r="B26" s="6" t="s">
        <v>4</v>
      </c>
    </row>
    <row r="27" spans="2:2" x14ac:dyDescent="0.2">
      <c r="B27" s="6" t="s">
        <v>4</v>
      </c>
    </row>
    <row r="28" spans="2:2" x14ac:dyDescent="0.2">
      <c r="B28" s="6" t="s">
        <v>4</v>
      </c>
    </row>
    <row r="29" spans="2:2" x14ac:dyDescent="0.2">
      <c r="B29" s="6" t="s">
        <v>4</v>
      </c>
    </row>
    <row r="30" spans="2:2" x14ac:dyDescent="0.2">
      <c r="B30" s="6" t="s">
        <v>4</v>
      </c>
    </row>
    <row r="31" spans="2:2" x14ac:dyDescent="0.2">
      <c r="B31" s="6" t="s">
        <v>4</v>
      </c>
    </row>
    <row r="32" spans="2:2" x14ac:dyDescent="0.2">
      <c r="B32" s="6" t="s">
        <v>4</v>
      </c>
    </row>
    <row r="33" spans="2:2" x14ac:dyDescent="0.2">
      <c r="B33" s="6" t="s">
        <v>4</v>
      </c>
    </row>
    <row r="34" spans="2:2" x14ac:dyDescent="0.2">
      <c r="B34" s="6" t="s">
        <v>4</v>
      </c>
    </row>
    <row r="35" spans="2:2" x14ac:dyDescent="0.2">
      <c r="B35" s="6" t="s">
        <v>4</v>
      </c>
    </row>
    <row r="36" spans="2:2" x14ac:dyDescent="0.2">
      <c r="B36" s="6" t="s">
        <v>4</v>
      </c>
    </row>
    <row r="37" spans="2:2" x14ac:dyDescent="0.2">
      <c r="B37" s="6" t="s">
        <v>4</v>
      </c>
    </row>
    <row r="38" spans="2:2" x14ac:dyDescent="0.2">
      <c r="B38" s="6" t="s">
        <v>4</v>
      </c>
    </row>
    <row r="39" spans="2:2" x14ac:dyDescent="0.2">
      <c r="B39" s="6" t="s">
        <v>4</v>
      </c>
    </row>
    <row r="40" spans="2:2" x14ac:dyDescent="0.2">
      <c r="B40" s="6" t="s">
        <v>4</v>
      </c>
    </row>
    <row r="41" spans="2:2" x14ac:dyDescent="0.2">
      <c r="B41" s="6" t="s">
        <v>4</v>
      </c>
    </row>
    <row r="42" spans="2:2" x14ac:dyDescent="0.2">
      <c r="B42" s="6" t="s">
        <v>4</v>
      </c>
    </row>
    <row r="43" spans="2:2" x14ac:dyDescent="0.2">
      <c r="B43" s="6" t="s">
        <v>4</v>
      </c>
    </row>
    <row r="44" spans="2:2" x14ac:dyDescent="0.2">
      <c r="B44" s="6" t="s">
        <v>4</v>
      </c>
    </row>
    <row r="45" spans="2:2" x14ac:dyDescent="0.2">
      <c r="B45" s="6" t="s">
        <v>4</v>
      </c>
    </row>
  </sheetData>
  <sheetProtection password="C26A" sheet="1" objects="1" scenarios="1"/>
  <mergeCells count="4">
    <mergeCell ref="A1:D1"/>
    <mergeCell ref="A4:B4"/>
    <mergeCell ref="A3:B3"/>
    <mergeCell ref="A2:D2"/>
  </mergeCells>
  <dataValidations count="3">
    <dataValidation type="list" allowBlank="1" showInputMessage="1" showErrorMessage="1" sqref="C7:C11">
      <formula1>ValidScore</formula1>
    </dataValidation>
    <dataValidation type="list" allowBlank="1" showInputMessage="1" showErrorMessage="1" sqref="C4">
      <formula1>ValidMaturityLevel</formula1>
    </dataValidation>
    <dataValidation type="list" allowBlank="1" showInputMessage="1" showErrorMessage="1" sqref="C5">
      <formula1>ValidImportance</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46"/>
  <sheetViews>
    <sheetView zoomScale="80" zoomScaleNormal="80" workbookViewId="0">
      <selection activeCell="L29" sqref="L29"/>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22" ht="23.25" x14ac:dyDescent="0.35">
      <c r="C1" s="115" t="str">
        <f>Oversigt!B3</f>
        <v>1. Samfundsmæssig konsekvens</v>
      </c>
      <c r="D1" s="115"/>
      <c r="E1" s="115"/>
      <c r="F1" s="115"/>
      <c r="G1" s="115"/>
      <c r="H1" s="115"/>
      <c r="I1" s="115"/>
      <c r="J1" s="115"/>
      <c r="K1" s="115"/>
      <c r="L1" s="115"/>
      <c r="M1" s="115"/>
    </row>
    <row r="2" spans="1:22" ht="15" x14ac:dyDescent="0.25">
      <c r="L2" s="32" t="s">
        <v>26</v>
      </c>
      <c r="M2" s="33">
        <f>B14</f>
        <v>0</v>
      </c>
      <c r="N2" s="42" t="s">
        <v>27</v>
      </c>
    </row>
    <row r="3" spans="1:22" ht="15" x14ac:dyDescent="0.25">
      <c r="B3" t="s">
        <v>2</v>
      </c>
      <c r="L3" s="32" t="s">
        <v>9</v>
      </c>
      <c r="M3" s="35" t="e">
        <f>'1. Samfundsmæssig konsekvens'!#REF!</f>
        <v>#REF!</v>
      </c>
      <c r="N3" s="42" t="s">
        <v>28</v>
      </c>
    </row>
    <row r="4" spans="1:22" ht="15" x14ac:dyDescent="0.25">
      <c r="B4">
        <f>COUNTIF('1. Samfundsmæssig konsekvens'!C$7:C$11,Definition!A4)</f>
        <v>0</v>
      </c>
      <c r="L4" s="32" t="s">
        <v>24</v>
      </c>
      <c r="M4" s="35">
        <f>'1. Samfundsmæssig konsekvens'!C4</f>
        <v>0</v>
      </c>
    </row>
    <row r="5" spans="1:22" ht="15" x14ac:dyDescent="0.25">
      <c r="B5">
        <f>COUNTIF('1. Samfundsmæssig konsekvens'!C$7:C$11,Definition!A5)</f>
        <v>0</v>
      </c>
      <c r="L5" s="32" t="s">
        <v>5</v>
      </c>
      <c r="M5" s="35" t="e">
        <f>'1. Samfundsmæssig konsekvens'!#REF!</f>
        <v>#REF!</v>
      </c>
    </row>
    <row r="6" spans="1:22" x14ac:dyDescent="0.2">
      <c r="B6">
        <f>COUNTIF('1. Samfundsmæssig konsekvens'!C$7:C$11,Definition!A6)</f>
        <v>5</v>
      </c>
      <c r="L6" s="30"/>
      <c r="M6" s="36"/>
    </row>
    <row r="7" spans="1:22" ht="15" x14ac:dyDescent="0.25">
      <c r="B7">
        <f>COUNTIF('1. Samfundsmæssig konsekvens'!C$7:C$11,Definition!A7)</f>
        <v>0</v>
      </c>
      <c r="L7" s="32" t="s">
        <v>1</v>
      </c>
      <c r="M7" s="35" t="e">
        <f>(M4-M3)*M5</f>
        <v>#REF!</v>
      </c>
    </row>
    <row r="8" spans="1:22" x14ac:dyDescent="0.2">
      <c r="B8">
        <f>COUNTIF('1. Samfundsmæssig konsekvens'!C$7:C$11,Definition!A8)</f>
        <v>0</v>
      </c>
    </row>
    <row r="9" spans="1:22" x14ac:dyDescent="0.2">
      <c r="B9">
        <f>COUNTIF('1. Samfundsmæssig konsekvens'!C$7:C$11,Definition!A9)</f>
        <v>0</v>
      </c>
    </row>
    <row r="10" spans="1:22" x14ac:dyDescent="0.2">
      <c r="B10">
        <f>COUNTIF('1. Samfundsmæssig konsekvens'!C$7:C$11,Definition!A10)</f>
        <v>0</v>
      </c>
    </row>
    <row r="12" spans="1:22" x14ac:dyDescent="0.2">
      <c r="V12" t="s">
        <v>18</v>
      </c>
    </row>
    <row r="13" spans="1:22" x14ac:dyDescent="0.2">
      <c r="B13" t="s">
        <v>54</v>
      </c>
    </row>
    <row r="14" spans="1:22" x14ac:dyDescent="0.2">
      <c r="A14">
        <v>0.02</v>
      </c>
      <c r="B14" s="3">
        <f>IF(B$26=TRUE,SUMPRODUCT(ValidMaturityLevel,B$6:B$10)/SUM(B$6:B$10),-1)</f>
        <v>0</v>
      </c>
    </row>
    <row r="15" spans="1:22" x14ac:dyDescent="0.2">
      <c r="A15">
        <v>0.98</v>
      </c>
      <c r="B15" s="3">
        <f>IF(B$26=TRUE,SUMPRODUCT(ValidMaturityLevel,B$6:B$10)/SUM(B$6:B$10),-1)</f>
        <v>0</v>
      </c>
    </row>
    <row r="17" spans="1:2" x14ac:dyDescent="0.2">
      <c r="B17" t="s">
        <v>12</v>
      </c>
    </row>
    <row r="18" spans="1:2" x14ac:dyDescent="0.2">
      <c r="A18">
        <v>0.02</v>
      </c>
      <c r="B18" s="3">
        <f>IF(B$27=TRUE,M$3,-1)</f>
        <v>-1</v>
      </c>
    </row>
    <row r="19" spans="1:2" x14ac:dyDescent="0.2">
      <c r="A19">
        <v>0.98</v>
      </c>
      <c r="B19" s="3">
        <f>IF(B$27=TRUE,M$3,-1)</f>
        <v>-1</v>
      </c>
    </row>
    <row r="21" spans="1:2" x14ac:dyDescent="0.2">
      <c r="B21" t="s">
        <v>102</v>
      </c>
    </row>
    <row r="22" spans="1:2" x14ac:dyDescent="0.2">
      <c r="A22">
        <v>0.02</v>
      </c>
      <c r="B22" s="3">
        <f>IF(B$28=TRUE,M$4,-1)</f>
        <v>0</v>
      </c>
    </row>
    <row r="23" spans="1:2" x14ac:dyDescent="0.2">
      <c r="A23">
        <v>0.98</v>
      </c>
      <c r="B23" s="3">
        <f>IF(B$28=TRUE,M$4,-1)</f>
        <v>0</v>
      </c>
    </row>
    <row r="25" spans="1:2" x14ac:dyDescent="0.2">
      <c r="A25" s="131" t="s">
        <v>3</v>
      </c>
      <c r="B25" s="132"/>
    </row>
    <row r="26" spans="1:2" x14ac:dyDescent="0.2">
      <c r="A26" s="7" t="s">
        <v>38</v>
      </c>
      <c r="B26" s="37" t="b">
        <v>1</v>
      </c>
    </row>
    <row r="27" spans="1:2" x14ac:dyDescent="0.2">
      <c r="A27" s="38" t="s">
        <v>37</v>
      </c>
      <c r="B27" s="39" t="b">
        <v>0</v>
      </c>
    </row>
    <row r="28" spans="1:2" x14ac:dyDescent="0.2">
      <c r="A28" s="40" t="s">
        <v>56</v>
      </c>
      <c r="B28" s="41" t="b">
        <v>1</v>
      </c>
    </row>
    <row r="43" spans="2:2" x14ac:dyDescent="0.2">
      <c r="B43" s="3"/>
    </row>
    <row r="44" spans="2:2" x14ac:dyDescent="0.2">
      <c r="B44" s="3"/>
    </row>
    <row r="45" spans="2:2" x14ac:dyDescent="0.2">
      <c r="B45" s="3"/>
    </row>
    <row r="46" spans="2:2" x14ac:dyDescent="0.2">
      <c r="B46" s="3"/>
    </row>
  </sheetData>
  <mergeCells count="2">
    <mergeCell ref="C1:M1"/>
    <mergeCell ref="A25:B25"/>
  </mergeCells>
  <dataValidations count="2">
    <dataValidation type="list" allowBlank="1" showInputMessage="1" showErrorMessage="1" sqref="M3:M5">
      <formula1>ValidMaturityLevel</formula1>
    </dataValidation>
    <dataValidation type="list" showInputMessage="1" showErrorMessage="1" sqref="B26:B28">
      <formula1>"TRUE,FALSE"</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zoomScaleNormal="100" workbookViewId="0">
      <selection activeCell="F14" sqref="F14"/>
    </sheetView>
  </sheetViews>
  <sheetFormatPr defaultColWidth="9.140625" defaultRowHeight="12.75" x14ac:dyDescent="0.2"/>
  <cols>
    <col min="1" max="1" width="10.28515625" style="6" bestFit="1" customWidth="1"/>
    <col min="2" max="2" width="73.28515625" style="6" customWidth="1"/>
    <col min="3" max="3" width="7.140625" style="6" bestFit="1" customWidth="1"/>
    <col min="4" max="4" width="39.42578125" style="6" bestFit="1" customWidth="1"/>
    <col min="5" max="16384" width="9.140625" style="6"/>
  </cols>
  <sheetData>
    <row r="1" spans="1:7" ht="24" thickBot="1" x14ac:dyDescent="0.4">
      <c r="A1" s="115" t="str">
        <f>Oversigt!B4</f>
        <v>2. Compliance</v>
      </c>
      <c r="B1" s="115"/>
      <c r="C1" s="115"/>
      <c r="D1" s="115"/>
    </row>
    <row r="2" spans="1:7" ht="31.5" customHeight="1" thickBot="1" x14ac:dyDescent="0.25">
      <c r="A2" s="136" t="s">
        <v>162</v>
      </c>
      <c r="B2" s="137"/>
      <c r="C2" s="137"/>
      <c r="D2" s="138"/>
    </row>
    <row r="3" spans="1:7" ht="15" customHeight="1" x14ac:dyDescent="0.2">
      <c r="A3" s="126" t="s">
        <v>54</v>
      </c>
      <c r="B3" s="127"/>
      <c r="C3" s="83">
        <f>'2B'!$B$14</f>
        <v>0</v>
      </c>
      <c r="D3" s="75" t="s">
        <v>106</v>
      </c>
    </row>
    <row r="4" spans="1:7" ht="14.45" customHeight="1" thickBot="1" x14ac:dyDescent="0.25">
      <c r="A4" s="124" t="s">
        <v>102</v>
      </c>
      <c r="B4" s="125"/>
      <c r="C4" s="84">
        <f>Inputark!D4</f>
        <v>0</v>
      </c>
      <c r="D4" s="76" t="s">
        <v>113</v>
      </c>
    </row>
    <row r="6" spans="1:7" x14ac:dyDescent="0.2">
      <c r="A6" s="24" t="s">
        <v>11</v>
      </c>
      <c r="B6" s="4" t="s">
        <v>61</v>
      </c>
      <c r="C6" s="5" t="s">
        <v>35</v>
      </c>
      <c r="D6" s="4" t="s">
        <v>83</v>
      </c>
      <c r="G6" s="12"/>
    </row>
    <row r="7" spans="1:7" x14ac:dyDescent="0.2">
      <c r="A7" s="25">
        <v>2.1</v>
      </c>
      <c r="B7" s="26" t="s">
        <v>138</v>
      </c>
      <c r="C7" s="73">
        <v>0</v>
      </c>
      <c r="D7" s="74"/>
    </row>
    <row r="8" spans="1:7" x14ac:dyDescent="0.2">
      <c r="A8" s="25">
        <v>2.2000000000000002</v>
      </c>
      <c r="B8" s="26" t="s">
        <v>86</v>
      </c>
      <c r="C8" s="73">
        <v>0</v>
      </c>
      <c r="D8" s="74"/>
    </row>
    <row r="9" spans="1:7" x14ac:dyDescent="0.2">
      <c r="A9" s="25">
        <v>2.2999999999999998</v>
      </c>
      <c r="B9" s="26" t="s">
        <v>114</v>
      </c>
      <c r="C9" s="73">
        <v>0</v>
      </c>
      <c r="D9" s="74"/>
    </row>
    <row r="10" spans="1:7" x14ac:dyDescent="0.2">
      <c r="A10" s="25">
        <v>2.4</v>
      </c>
      <c r="B10" s="26" t="s">
        <v>87</v>
      </c>
      <c r="C10" s="73">
        <v>0</v>
      </c>
      <c r="D10" s="74"/>
    </row>
    <row r="11" spans="1:7" x14ac:dyDescent="0.2">
      <c r="A11" s="25">
        <v>2.5</v>
      </c>
      <c r="B11" s="26" t="s">
        <v>115</v>
      </c>
      <c r="C11" s="73">
        <v>0</v>
      </c>
      <c r="D11" s="74"/>
    </row>
    <row r="12" spans="1:7" ht="38.25" x14ac:dyDescent="0.2">
      <c r="A12" s="27">
        <v>2.6</v>
      </c>
      <c r="B12" s="26" t="str">
        <f>Inputark!C4</f>
        <v xml:space="preserve">Compliance handler om, at organisationen og medarbejderne overholder interne politikker, standarder og eventuelle lovmæssige krav.
</v>
      </c>
      <c r="C12" s="73">
        <v>0</v>
      </c>
      <c r="D12" s="74"/>
    </row>
    <row r="13" spans="1:7" ht="25.5" x14ac:dyDescent="0.2">
      <c r="A13" s="27">
        <v>2.7</v>
      </c>
      <c r="B13" s="26" t="s">
        <v>74</v>
      </c>
      <c r="C13" s="73">
        <v>0</v>
      </c>
      <c r="D13" s="74"/>
    </row>
    <row r="14" spans="1:7" ht="25.5" x14ac:dyDescent="0.2">
      <c r="A14" s="12">
        <v>2.8</v>
      </c>
      <c r="B14" s="23" t="s">
        <v>116</v>
      </c>
      <c r="C14" s="73">
        <v>0</v>
      </c>
      <c r="D14" s="74"/>
    </row>
    <row r="15" spans="1:7" s="21" customFormat="1" ht="12" x14ac:dyDescent="0.2">
      <c r="B15" s="21" t="s">
        <v>4</v>
      </c>
    </row>
    <row r="16" spans="1:7" s="21" customFormat="1" ht="12" x14ac:dyDescent="0.2"/>
    <row r="17" spans="1:2" s="21" customFormat="1" ht="12" x14ac:dyDescent="0.2">
      <c r="B17" s="21" t="s">
        <v>4</v>
      </c>
    </row>
    <row r="18" spans="1:2" x14ac:dyDescent="0.2">
      <c r="A18" s="13"/>
    </row>
    <row r="19" spans="1:2" x14ac:dyDescent="0.2">
      <c r="B19" s="6" t="s">
        <v>4</v>
      </c>
    </row>
    <row r="20" spans="1:2" x14ac:dyDescent="0.2">
      <c r="B20" s="6" t="s">
        <v>4</v>
      </c>
    </row>
    <row r="21" spans="1:2" x14ac:dyDescent="0.2">
      <c r="B21" s="6" t="s">
        <v>4</v>
      </c>
    </row>
    <row r="22" spans="1:2" x14ac:dyDescent="0.2">
      <c r="B22" s="6" t="s">
        <v>4</v>
      </c>
    </row>
    <row r="23" spans="1:2" x14ac:dyDescent="0.2">
      <c r="B23" s="6" t="s">
        <v>4</v>
      </c>
    </row>
    <row r="24" spans="1:2" x14ac:dyDescent="0.2">
      <c r="B24" s="6" t="s">
        <v>4</v>
      </c>
    </row>
    <row r="25" spans="1:2" x14ac:dyDescent="0.2">
      <c r="B25" s="6" t="s">
        <v>4</v>
      </c>
    </row>
    <row r="26" spans="1:2" x14ac:dyDescent="0.2">
      <c r="B26" s="6" t="s">
        <v>4</v>
      </c>
    </row>
    <row r="27" spans="1:2" x14ac:dyDescent="0.2">
      <c r="B27" s="6" t="s">
        <v>4</v>
      </c>
    </row>
    <row r="28" spans="1:2" x14ac:dyDescent="0.2">
      <c r="B28" s="6" t="s">
        <v>4</v>
      </c>
    </row>
    <row r="29" spans="1:2" x14ac:dyDescent="0.2">
      <c r="B29" s="6" t="s">
        <v>4</v>
      </c>
    </row>
    <row r="30" spans="1:2" x14ac:dyDescent="0.2">
      <c r="B30" s="6" t="s">
        <v>4</v>
      </c>
    </row>
    <row r="31" spans="1:2" x14ac:dyDescent="0.2">
      <c r="B31" s="6" t="s">
        <v>4</v>
      </c>
    </row>
    <row r="32" spans="1:2" x14ac:dyDescent="0.2">
      <c r="B32" s="6" t="s">
        <v>4</v>
      </c>
    </row>
    <row r="33" spans="2:2" x14ac:dyDescent="0.2">
      <c r="B33" s="6" t="s">
        <v>4</v>
      </c>
    </row>
    <row r="34" spans="2:2" x14ac:dyDescent="0.2">
      <c r="B34" s="6" t="s">
        <v>4</v>
      </c>
    </row>
    <row r="35" spans="2:2" x14ac:dyDescent="0.2">
      <c r="B35" s="6" t="s">
        <v>4</v>
      </c>
    </row>
    <row r="36" spans="2:2" x14ac:dyDescent="0.2">
      <c r="B36" s="6" t="s">
        <v>4</v>
      </c>
    </row>
    <row r="37" spans="2:2" x14ac:dyDescent="0.2">
      <c r="B37" s="6" t="s">
        <v>4</v>
      </c>
    </row>
    <row r="38" spans="2:2" x14ac:dyDescent="0.2">
      <c r="B38" s="6" t="s">
        <v>4</v>
      </c>
    </row>
    <row r="39" spans="2:2" x14ac:dyDescent="0.2">
      <c r="B39" s="6" t="s">
        <v>4</v>
      </c>
    </row>
    <row r="40" spans="2:2" x14ac:dyDescent="0.2">
      <c r="B40" s="6" t="s">
        <v>4</v>
      </c>
    </row>
    <row r="41" spans="2:2" x14ac:dyDescent="0.2">
      <c r="B41" s="6" t="s">
        <v>4</v>
      </c>
    </row>
    <row r="42" spans="2:2" x14ac:dyDescent="0.2">
      <c r="B42" s="6" t="s">
        <v>4</v>
      </c>
    </row>
    <row r="43" spans="2:2" x14ac:dyDescent="0.2">
      <c r="B43" s="6" t="s">
        <v>4</v>
      </c>
    </row>
    <row r="44" spans="2:2" x14ac:dyDescent="0.2">
      <c r="B44" s="6" t="s">
        <v>4</v>
      </c>
    </row>
    <row r="45" spans="2:2" x14ac:dyDescent="0.2">
      <c r="B45" s="6" t="s">
        <v>4</v>
      </c>
    </row>
    <row r="46" spans="2:2" x14ac:dyDescent="0.2">
      <c r="B46" s="6" t="s">
        <v>4</v>
      </c>
    </row>
    <row r="47" spans="2:2" x14ac:dyDescent="0.2">
      <c r="B47" s="6" t="s">
        <v>4</v>
      </c>
    </row>
  </sheetData>
  <sheetProtection password="C26A" sheet="1" objects="1" scenarios="1"/>
  <mergeCells count="4">
    <mergeCell ref="A3:B3"/>
    <mergeCell ref="A1:D1"/>
    <mergeCell ref="A4:B4"/>
    <mergeCell ref="A2:D2"/>
  </mergeCells>
  <dataValidations count="2">
    <dataValidation type="list" allowBlank="1" showInputMessage="1" showErrorMessage="1" sqref="C7:C14">
      <formula1>ValidScore</formula1>
    </dataValidation>
    <dataValidation type="list" allowBlank="1" showInputMessage="1" showErrorMessage="1" sqref="C4">
      <formula1>ValidMaturityLevel</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workbookViewId="0">
      <selection activeCell="B27" sqref="B27"/>
    </sheetView>
  </sheetViews>
  <sheetFormatPr defaultRowHeight="12.75" x14ac:dyDescent="0.2"/>
  <cols>
    <col min="1" max="2" width="9.140625" customWidth="1"/>
    <col min="3" max="3" width="22.140625" style="6" bestFit="1" customWidth="1"/>
    <col min="4" max="11" width="8.85546875" style="6"/>
    <col min="12" max="12" width="29.7109375" style="6" bestFit="1" customWidth="1"/>
    <col min="13" max="13" width="8.85546875" style="6"/>
    <col min="14" max="14" width="20.28515625" style="6" bestFit="1" customWidth="1"/>
    <col min="15" max="15" width="8.85546875" style="6"/>
  </cols>
  <sheetData>
    <row r="1" spans="1:22" ht="23.25" x14ac:dyDescent="0.35">
      <c r="C1" s="115" t="str">
        <f>Oversigt!B4</f>
        <v>2. Compliance</v>
      </c>
      <c r="D1" s="115"/>
      <c r="E1" s="115"/>
      <c r="F1" s="115"/>
      <c r="G1" s="115"/>
      <c r="H1" s="115"/>
      <c r="I1" s="115"/>
      <c r="J1" s="115"/>
      <c r="K1" s="115"/>
      <c r="L1" s="115"/>
      <c r="M1" s="115"/>
    </row>
    <row r="2" spans="1:22" ht="15" x14ac:dyDescent="0.25">
      <c r="L2" s="32" t="s">
        <v>26</v>
      </c>
      <c r="M2" s="33">
        <f>B14</f>
        <v>0</v>
      </c>
      <c r="N2" s="42" t="s">
        <v>27</v>
      </c>
    </row>
    <row r="3" spans="1:22" ht="15" x14ac:dyDescent="0.25">
      <c r="B3" t="s">
        <v>2</v>
      </c>
      <c r="L3" s="32" t="s">
        <v>9</v>
      </c>
      <c r="M3" s="35">
        <v>1</v>
      </c>
      <c r="N3" s="42" t="s">
        <v>28</v>
      </c>
    </row>
    <row r="4" spans="1:22" ht="15" x14ac:dyDescent="0.25">
      <c r="B4">
        <f>COUNTIF('2. Compliance'!C$7:C$17,Definition!A4)</f>
        <v>0</v>
      </c>
      <c r="L4" s="32" t="s">
        <v>53</v>
      </c>
      <c r="M4" s="35">
        <v>3</v>
      </c>
    </row>
    <row r="5" spans="1:22" ht="15" x14ac:dyDescent="0.25">
      <c r="B5">
        <f>COUNTIF('2. Compliance'!C$7:C$17,Definition!A5)</f>
        <v>0</v>
      </c>
      <c r="L5" s="32" t="s">
        <v>5</v>
      </c>
      <c r="M5" s="35" t="e">
        <f>'2. Compliance'!#REF!</f>
        <v>#REF!</v>
      </c>
    </row>
    <row r="6" spans="1:22" x14ac:dyDescent="0.2">
      <c r="B6">
        <f>COUNTIF('2. Compliance'!C$7:C$17,Definition!A6)</f>
        <v>8</v>
      </c>
      <c r="L6" s="30"/>
      <c r="M6" s="36"/>
    </row>
    <row r="7" spans="1:22" ht="15" x14ac:dyDescent="0.25">
      <c r="B7">
        <f>COUNTIF('2. Compliance'!C$7:C$17,Definition!A7)</f>
        <v>0</v>
      </c>
      <c r="L7" s="32" t="s">
        <v>1</v>
      </c>
      <c r="M7" s="35" t="e">
        <f>(M4-M3)*M5</f>
        <v>#REF!</v>
      </c>
    </row>
    <row r="8" spans="1:22" x14ac:dyDescent="0.2">
      <c r="B8">
        <f>COUNTIF('2. Compliance'!C$7:C$17,Definition!A8)</f>
        <v>0</v>
      </c>
    </row>
    <row r="9" spans="1:22" x14ac:dyDescent="0.2">
      <c r="B9">
        <f>COUNTIF('2. Compliance'!C$7:C$16,Definition!A9)</f>
        <v>0</v>
      </c>
    </row>
    <row r="10" spans="1:22" x14ac:dyDescent="0.2">
      <c r="B10">
        <f>COUNTIF('2. Compliance'!C$7:C$17,Definition!A10)</f>
        <v>0</v>
      </c>
    </row>
    <row r="12" spans="1:22" x14ac:dyDescent="0.2">
      <c r="V12" t="s">
        <v>18</v>
      </c>
    </row>
    <row r="13" spans="1:22" x14ac:dyDescent="0.2">
      <c r="B13" t="s">
        <v>54</v>
      </c>
    </row>
    <row r="14" spans="1:22" x14ac:dyDescent="0.2">
      <c r="A14">
        <v>0.02</v>
      </c>
      <c r="B14" s="3">
        <f>IF(B$26=TRUE,SUMPRODUCT(ValidMaturityLevel,B$6:B$10)/SUM(B$6:B$10),-1)</f>
        <v>0</v>
      </c>
    </row>
    <row r="15" spans="1:22" x14ac:dyDescent="0.2">
      <c r="A15">
        <v>0.98</v>
      </c>
      <c r="B15" s="3">
        <f>IF(B$26=TRUE,SUMPRODUCT(ValidMaturityLevel,B$6:B$10)/SUM(B$6:B$10),-1)</f>
        <v>0</v>
      </c>
    </row>
    <row r="17" spans="1:2" x14ac:dyDescent="0.2">
      <c r="B17" t="s">
        <v>12</v>
      </c>
    </row>
    <row r="18" spans="1:2" x14ac:dyDescent="0.2">
      <c r="A18">
        <v>0.02</v>
      </c>
      <c r="B18" s="3">
        <f>IF(B$27=TRUE,M$3,-1)</f>
        <v>-1</v>
      </c>
    </row>
    <row r="19" spans="1:2" x14ac:dyDescent="0.2">
      <c r="A19">
        <v>0.98</v>
      </c>
      <c r="B19" s="3">
        <f>IF(B$27=TRUE,M$3,-1)</f>
        <v>-1</v>
      </c>
    </row>
    <row r="21" spans="1:2" x14ac:dyDescent="0.2">
      <c r="B21" t="s">
        <v>102</v>
      </c>
    </row>
    <row r="22" spans="1:2" x14ac:dyDescent="0.2">
      <c r="A22">
        <v>0.02</v>
      </c>
      <c r="B22" s="3">
        <f>IF(B$28=TRUE,'2. Compliance'!C4,-1)</f>
        <v>0</v>
      </c>
    </row>
    <row r="23" spans="1:2" x14ac:dyDescent="0.2">
      <c r="A23">
        <v>0.98</v>
      </c>
      <c r="B23" s="3">
        <f>IF(B$28=TRUE,'2. Compliance'!C4,-1)</f>
        <v>0</v>
      </c>
    </row>
    <row r="25" spans="1:2" x14ac:dyDescent="0.2">
      <c r="A25" s="131" t="s">
        <v>3</v>
      </c>
      <c r="B25" s="132"/>
    </row>
    <row r="26" spans="1:2" x14ac:dyDescent="0.2">
      <c r="A26" s="7" t="s">
        <v>38</v>
      </c>
      <c r="B26" s="37" t="b">
        <v>1</v>
      </c>
    </row>
    <row r="27" spans="1:2" x14ac:dyDescent="0.2">
      <c r="A27" s="38" t="s">
        <v>37</v>
      </c>
      <c r="B27" s="39" t="b">
        <v>0</v>
      </c>
    </row>
    <row r="28" spans="1:2" x14ac:dyDescent="0.2">
      <c r="A28" s="40" t="s">
        <v>56</v>
      </c>
      <c r="B28" s="41" t="b">
        <v>1</v>
      </c>
    </row>
    <row r="43" spans="2:2" x14ac:dyDescent="0.2">
      <c r="B43" s="3"/>
    </row>
    <row r="44" spans="2:2" x14ac:dyDescent="0.2">
      <c r="B44" s="3"/>
    </row>
    <row r="45" spans="2:2" x14ac:dyDescent="0.2">
      <c r="B45" s="3"/>
    </row>
    <row r="46" spans="2:2" x14ac:dyDescent="0.2">
      <c r="B46" s="3"/>
    </row>
  </sheetData>
  <mergeCells count="2">
    <mergeCell ref="C1:M1"/>
    <mergeCell ref="A25:B25"/>
  </mergeCells>
  <dataValidations count="2">
    <dataValidation type="list" showInputMessage="1" showErrorMessage="1" sqref="B26:B28">
      <formula1>"TRUE,FALSE"</formula1>
    </dataValidation>
    <dataValidation type="list" allowBlank="1" showInputMessage="1" showErrorMessage="1" sqref="M3:M5">
      <formula1>ValidMaturityLevel</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Introduktion</vt:lpstr>
      <vt:lpstr>Inputark</vt:lpstr>
      <vt:lpstr>Oversigt</vt:lpstr>
      <vt:lpstr>Definition</vt:lpstr>
      <vt:lpstr>Bemærkninger</vt:lpstr>
      <vt:lpstr>1. Samfundsmæssig konsekvens</vt:lpstr>
      <vt:lpstr>1B</vt:lpstr>
      <vt:lpstr>2. Compliance</vt:lpstr>
      <vt:lpstr>2B</vt:lpstr>
      <vt:lpstr>3. Org. , roller og ansvar</vt:lpstr>
      <vt:lpstr>3B</vt:lpstr>
      <vt:lpstr>4. Vurdering, varsling og mob.</vt:lpstr>
      <vt:lpstr>4B</vt:lpstr>
      <vt:lpstr>5. Kommunikation</vt:lpstr>
      <vt:lpstr>5B</vt:lpstr>
      <vt:lpstr>6. Styring af leverandør</vt:lpstr>
      <vt:lpstr>6B</vt:lpstr>
      <vt:lpstr>7. Beredskabsproces</vt:lpstr>
      <vt:lpstr>7B</vt:lpstr>
      <vt:lpstr>8. Forankring, vedl. og test</vt:lpstr>
      <vt:lpstr>8B</vt:lpstr>
      <vt:lpstr>ValidMaturityLevel</vt:lpstr>
      <vt:lpstr>ValidScore</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DKADA</dc:creator>
  <cp:lastModifiedBy>Benjamin Kyvsgaard</cp:lastModifiedBy>
  <cp:lastPrinted>2014-12-01T13:18:36Z</cp:lastPrinted>
  <dcterms:created xsi:type="dcterms:W3CDTF">2009-01-23T10:19:39Z</dcterms:created>
  <dcterms:modified xsi:type="dcterms:W3CDTF">2015-04-29T16:33:40Z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wC Document Node Id">
    <vt:lpwstr>9150516</vt:lpwstr>
  </property>
  <property fmtid="{D5CDD505-2E9C-101B-9397-08002B2CF9AE}" pid="3" name="PwC Version Number">
    <vt:lpwstr>27</vt:lpwstr>
  </property>
</Properties>
</file>